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defaultThemeVersion="124226"/>
  <mc:AlternateContent xmlns:mc="http://schemas.openxmlformats.org/markup-compatibility/2006">
    <mc:Choice Requires="x15">
      <x15ac:absPath xmlns:x15ac="http://schemas.microsoft.com/office/spreadsheetml/2010/11/ac" url="\\common2\共有フォルダ\◆技術部\☆技術総括部\■受渡・仮置き\■回覧関係\■2025年4月改正関連\■BELS\◆帳票関係\【編集済】 設計内容説明書（共通）\"/>
    </mc:Choice>
  </mc:AlternateContent>
  <xr:revisionPtr revIDLastSave="0" documentId="13_ncr:1_{AB1E63A2-06F7-4D2A-8425-1F8A24FAB5AB}" xr6:coauthVersionLast="47" xr6:coauthVersionMax="47" xr10:uidLastSave="{00000000-0000-0000-0000-000000000000}"/>
  <bookViews>
    <workbookView xWindow="-120" yWindow="-120" windowWidth="19440" windowHeight="15000" tabRatio="683" xr2:uid="{00000000-000D-0000-FFFF-FFFF00000000}"/>
  </bookViews>
  <sheets>
    <sheet name="第１面" sheetId="23" r:id="rId1"/>
    <sheet name="別紙（共同住宅のみ）" sheetId="22" r:id="rId2"/>
    <sheet name="別紙解説" sheetId="20" r:id="rId3"/>
    <sheet name="更新履歴" sheetId="5" r:id="rId4"/>
    <sheet name="master" sheetId="6" state="hidden" r:id="rId5"/>
    <sheet name="別紙mast" sheetId="10" state="hidden" r:id="rId6"/>
  </sheets>
  <definedNames>
    <definedName name="_xlnm.Print_Area" localSheetId="4">master!$A$1:$V$103</definedName>
    <definedName name="_xlnm.Print_Area" localSheetId="3">更新履歴!$A$1:$D$74</definedName>
    <definedName name="_xlnm.Print_Area" localSheetId="0">第１面!$B$2:$AI$63</definedName>
    <definedName name="_xlnm.Print_Area" localSheetId="1">'別紙（共同住宅のみ）'!$A$1:$BY$230</definedName>
    <definedName name="_xlnm.Print_Area" localSheetId="5">別紙mast!$A$1:$O$14</definedName>
    <definedName name="_xlnm.Print_Area" localSheetId="2">別紙解説!$A$1:$BX$94</definedName>
    <definedName name="_xlnm.Print_Titles" localSheetId="0">第１面!$6:$7</definedName>
    <definedName name="_xlnm.Print_Titles" localSheetId="1">'別紙（共同住宅のみ）'!$18:$30</definedName>
    <definedName name="S造外装材の熱抵抗">master!$J$6:$J$14</definedName>
    <definedName name="開口部の日射遮蔽仕様">master!$F$6:$F$12</definedName>
    <definedName name="開口部の熱貫流率">master!$D$6:$D$15</definedName>
    <definedName name="断熱材">master!$B$6:$B$100</definedName>
    <definedName name="地域の区分2" localSheetId="1">'別紙（共同住宅のみ）'!$F$11:$J$11</definedName>
    <definedName name="地域区分">別紙mast!$C$4:$K$4</definedName>
    <definedName name="用途2">master!$H$6:$H$9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V230" i="22" l="1"/>
  <c r="CV229" i="22"/>
  <c r="CV228" i="22"/>
  <c r="CV227" i="22"/>
  <c r="CV226" i="22"/>
  <c r="CV225" i="22"/>
  <c r="CV224" i="22"/>
  <c r="CV223" i="22"/>
  <c r="CV222" i="22"/>
  <c r="CV221" i="22"/>
  <c r="CV220" i="22"/>
  <c r="CV219" i="22"/>
  <c r="CV218" i="22"/>
  <c r="CV217" i="22"/>
  <c r="CV216" i="22"/>
  <c r="CV215" i="22"/>
  <c r="CV214" i="22"/>
  <c r="CV213" i="22"/>
  <c r="CV212" i="22"/>
  <c r="CV211" i="22"/>
  <c r="CV210" i="22"/>
  <c r="CV209" i="22"/>
  <c r="CV208" i="22"/>
  <c r="CV207" i="22"/>
  <c r="CV206" i="22"/>
  <c r="CV205" i="22"/>
  <c r="CV204" i="22"/>
  <c r="CV203" i="22"/>
  <c r="CV202" i="22"/>
  <c r="CV201" i="22"/>
  <c r="CV200" i="22"/>
  <c r="CV199" i="22"/>
  <c r="CV198" i="22"/>
  <c r="CV197" i="22"/>
  <c r="CV196" i="22"/>
  <c r="CV195" i="22"/>
  <c r="CV194" i="22"/>
  <c r="CV193" i="22"/>
  <c r="CV192" i="22"/>
  <c r="CV191" i="22"/>
  <c r="CV190" i="22"/>
  <c r="CV189" i="22"/>
  <c r="CV188" i="22"/>
  <c r="CV187" i="22"/>
  <c r="CV186" i="22"/>
  <c r="CV185" i="22"/>
  <c r="CV184" i="22"/>
  <c r="CV183" i="22"/>
  <c r="CV182" i="22"/>
  <c r="CV181" i="22"/>
  <c r="CV180" i="22"/>
  <c r="CV179" i="22"/>
  <c r="CV178" i="22"/>
  <c r="CV177" i="22"/>
  <c r="CV176" i="22"/>
  <c r="CV175" i="22"/>
  <c r="CV174" i="22"/>
  <c r="CV173" i="22"/>
  <c r="CV172" i="22"/>
  <c r="CV171" i="22"/>
  <c r="CV170" i="22"/>
  <c r="CV169" i="22"/>
  <c r="CV168" i="22"/>
  <c r="CV167" i="22"/>
  <c r="CV166" i="22"/>
  <c r="CV165" i="22"/>
  <c r="CV164" i="22"/>
  <c r="CV163" i="22"/>
  <c r="CV162" i="22"/>
  <c r="CV161" i="22"/>
  <c r="CV160" i="22"/>
  <c r="CV159" i="22"/>
  <c r="CV158" i="22"/>
  <c r="CV157" i="22"/>
  <c r="CV156" i="22"/>
  <c r="CV155" i="22"/>
  <c r="CV154" i="22"/>
  <c r="CV153" i="22"/>
  <c r="CV152" i="22"/>
  <c r="CV151" i="22"/>
  <c r="CV150" i="22"/>
  <c r="CV149" i="22"/>
  <c r="CV148" i="22"/>
  <c r="CV147" i="22"/>
  <c r="CV146" i="22"/>
  <c r="CV145" i="22"/>
  <c r="CV144" i="22"/>
  <c r="CV143" i="22"/>
  <c r="CV142" i="22"/>
  <c r="CV141" i="22"/>
  <c r="CV140" i="22"/>
  <c r="CV139" i="22"/>
  <c r="CV138" i="22"/>
  <c r="CV137" i="22"/>
  <c r="CV136" i="22"/>
  <c r="CV135" i="22"/>
  <c r="CV134" i="22"/>
  <c r="CV133" i="22"/>
  <c r="CV132" i="22"/>
  <c r="CV131" i="22"/>
  <c r="CV130" i="22"/>
  <c r="CV129" i="22"/>
  <c r="CV128" i="22"/>
  <c r="CV127" i="22"/>
  <c r="CV126" i="22"/>
  <c r="CV125" i="22"/>
  <c r="CV124" i="22"/>
  <c r="CV123" i="22"/>
  <c r="CV122" i="22"/>
  <c r="CV121" i="22"/>
  <c r="CV120" i="22"/>
  <c r="CV119" i="22"/>
  <c r="CV118" i="22"/>
  <c r="CV117" i="22"/>
  <c r="CV116" i="22"/>
  <c r="CV115" i="22"/>
  <c r="CV114" i="22"/>
  <c r="CV113" i="22"/>
  <c r="CV112" i="22"/>
  <c r="CV111" i="22"/>
  <c r="CV110" i="22"/>
  <c r="CV109" i="22"/>
  <c r="CV108" i="22"/>
  <c r="CV107" i="22"/>
  <c r="CV106" i="22"/>
  <c r="CV105" i="22"/>
  <c r="CV104" i="22"/>
  <c r="CV103" i="22"/>
  <c r="CV102" i="22"/>
  <c r="CV101" i="22"/>
  <c r="CV100" i="22"/>
  <c r="CV99" i="22"/>
  <c r="CV98" i="22"/>
  <c r="CV97" i="22"/>
  <c r="CV96" i="22"/>
  <c r="CV95" i="22"/>
  <c r="CV94" i="22"/>
  <c r="CV93" i="22"/>
  <c r="CV92" i="22"/>
  <c r="CV91" i="22"/>
  <c r="CV90" i="22"/>
  <c r="CV89" i="22"/>
  <c r="CV88" i="22"/>
  <c r="CV87" i="22"/>
  <c r="CV86" i="22"/>
  <c r="CV85" i="22"/>
  <c r="CV84" i="22"/>
  <c r="CV83" i="22"/>
  <c r="CV82" i="22"/>
  <c r="CV81" i="22"/>
  <c r="CV80" i="22"/>
  <c r="CV79" i="22"/>
  <c r="CV78" i="22"/>
  <c r="CV77" i="22"/>
  <c r="CV76" i="22"/>
  <c r="CV75" i="22"/>
  <c r="CV74" i="22"/>
  <c r="CV73" i="22"/>
  <c r="CV72" i="22"/>
  <c r="CV71" i="22"/>
  <c r="CV70" i="22"/>
  <c r="CV69" i="22"/>
  <c r="CV68" i="22"/>
  <c r="CV67" i="22"/>
  <c r="CV66" i="22"/>
  <c r="CV65" i="22"/>
  <c r="CV64" i="22"/>
  <c r="CV63" i="22"/>
  <c r="CV62" i="22"/>
  <c r="CV61" i="22"/>
  <c r="CV60" i="22"/>
  <c r="CV59" i="22"/>
  <c r="CV58" i="22"/>
  <c r="CV57" i="22"/>
  <c r="CV56" i="22"/>
  <c r="CV55" i="22"/>
  <c r="CV54" i="22"/>
  <c r="CV53" i="22"/>
  <c r="CV52" i="22"/>
  <c r="CV51" i="22"/>
  <c r="CV50" i="22"/>
  <c r="CV49" i="22"/>
  <c r="CV48" i="22"/>
  <c r="CV47" i="22"/>
  <c r="CV46" i="22"/>
  <c r="CV45" i="22"/>
  <c r="CV44" i="22"/>
  <c r="CV43" i="22"/>
  <c r="CV42" i="22"/>
  <c r="CV41" i="22"/>
  <c r="CV40" i="22"/>
  <c r="CV39" i="22"/>
  <c r="CV38" i="22"/>
  <c r="CV37" i="22"/>
  <c r="CV36" i="22"/>
  <c r="CV35" i="22"/>
  <c r="CV34" i="22"/>
  <c r="CV33" i="22"/>
  <c r="CV32" i="22"/>
  <c r="CS31" i="22"/>
  <c r="CR31" i="22"/>
  <c r="CQ31" i="22"/>
  <c r="DB4" i="22"/>
  <c r="DB3" i="22"/>
  <c r="DB2" i="22"/>
  <c r="CG31" i="22"/>
  <c r="CH31" i="22"/>
  <c r="CI31" i="22"/>
  <c r="CJ31" i="22"/>
  <c r="CK31" i="22"/>
  <c r="CL31" i="22"/>
  <c r="CM31" i="22"/>
  <c r="CN31" i="22"/>
  <c r="CO31" i="22"/>
  <c r="CP31" i="22"/>
  <c r="CV31" i="22"/>
  <c r="BV31" i="22" l="1"/>
  <c r="CT31" i="22"/>
  <c r="BU31" i="22" s="1"/>
  <c r="CU31" i="22"/>
  <c r="BW31" i="22" s="1"/>
  <c r="BX31" i="22" s="1"/>
  <c r="CS230" i="22"/>
  <c r="CU230" i="22" s="1"/>
  <c r="BW230" i="22" s="1"/>
  <c r="CS229" i="22"/>
  <c r="CU229" i="22" s="1"/>
  <c r="BW229" i="22" s="1"/>
  <c r="CS228" i="22"/>
  <c r="CU228" i="22" s="1"/>
  <c r="BW228" i="22" s="1"/>
  <c r="CS227" i="22"/>
  <c r="CU227" i="22" s="1"/>
  <c r="BW227" i="22" s="1"/>
  <c r="CS226" i="22"/>
  <c r="CU226" i="22" s="1"/>
  <c r="BW226" i="22" s="1"/>
  <c r="CS225" i="22"/>
  <c r="CU225" i="22" s="1"/>
  <c r="BW225" i="22" s="1"/>
  <c r="CS224" i="22"/>
  <c r="CU224" i="22" s="1"/>
  <c r="BW224" i="22" s="1"/>
  <c r="CS223" i="22"/>
  <c r="CU223" i="22" s="1"/>
  <c r="BW223" i="22" s="1"/>
  <c r="CS222" i="22"/>
  <c r="CU222" i="22" s="1"/>
  <c r="BW222" i="22" s="1"/>
  <c r="CS221" i="22"/>
  <c r="CU221" i="22" s="1"/>
  <c r="BW221" i="22" s="1"/>
  <c r="CS220" i="22"/>
  <c r="CU220" i="22" s="1"/>
  <c r="BW220" i="22" s="1"/>
  <c r="CS219" i="22"/>
  <c r="CU219" i="22" s="1"/>
  <c r="BW219" i="22" s="1"/>
  <c r="CS218" i="22"/>
  <c r="CU218" i="22" s="1"/>
  <c r="BW218" i="22" s="1"/>
  <c r="CS217" i="22"/>
  <c r="CU217" i="22" s="1"/>
  <c r="BW217" i="22" s="1"/>
  <c r="CS216" i="22"/>
  <c r="CU216" i="22" s="1"/>
  <c r="BW216" i="22" s="1"/>
  <c r="CS215" i="22"/>
  <c r="CU215" i="22" s="1"/>
  <c r="BW215" i="22" s="1"/>
  <c r="CS214" i="22"/>
  <c r="CU214" i="22" s="1"/>
  <c r="BW214" i="22" s="1"/>
  <c r="CS213" i="22"/>
  <c r="CU213" i="22" s="1"/>
  <c r="BW213" i="22" s="1"/>
  <c r="CS212" i="22"/>
  <c r="CU212" i="22" s="1"/>
  <c r="BW212" i="22" s="1"/>
  <c r="CS211" i="22"/>
  <c r="CU211" i="22" s="1"/>
  <c r="BW211" i="22" s="1"/>
  <c r="CS210" i="22"/>
  <c r="CU210" i="22" s="1"/>
  <c r="BW210" i="22" s="1"/>
  <c r="CS209" i="22"/>
  <c r="CU209" i="22" s="1"/>
  <c r="BW209" i="22" s="1"/>
  <c r="CS208" i="22"/>
  <c r="CU208" i="22" s="1"/>
  <c r="BW208" i="22" s="1"/>
  <c r="CS207" i="22"/>
  <c r="CU207" i="22" s="1"/>
  <c r="BW207" i="22" s="1"/>
  <c r="CS206" i="22"/>
  <c r="CU206" i="22" s="1"/>
  <c r="BW206" i="22" s="1"/>
  <c r="CS205" i="22"/>
  <c r="CU205" i="22" s="1"/>
  <c r="BW205" i="22" s="1"/>
  <c r="CS204" i="22"/>
  <c r="CU204" i="22" s="1"/>
  <c r="BW204" i="22" s="1"/>
  <c r="CS203" i="22"/>
  <c r="CU203" i="22" s="1"/>
  <c r="BW203" i="22" s="1"/>
  <c r="CS202" i="22"/>
  <c r="CU202" i="22" s="1"/>
  <c r="BW202" i="22" s="1"/>
  <c r="CS201" i="22"/>
  <c r="CU201" i="22" s="1"/>
  <c r="BW201" i="22" s="1"/>
  <c r="CS200" i="22"/>
  <c r="CU200" i="22" s="1"/>
  <c r="BW200" i="22" s="1"/>
  <c r="CS199" i="22"/>
  <c r="CU199" i="22" s="1"/>
  <c r="BW199" i="22" s="1"/>
  <c r="CS198" i="22"/>
  <c r="CU198" i="22" s="1"/>
  <c r="BW198" i="22" s="1"/>
  <c r="CS197" i="22"/>
  <c r="CU197" i="22" s="1"/>
  <c r="BW197" i="22" s="1"/>
  <c r="CS196" i="22"/>
  <c r="CU196" i="22" s="1"/>
  <c r="BW196" i="22" s="1"/>
  <c r="CS195" i="22"/>
  <c r="CU195" i="22" s="1"/>
  <c r="BW195" i="22" s="1"/>
  <c r="CS194" i="22"/>
  <c r="CU194" i="22" s="1"/>
  <c r="BW194" i="22" s="1"/>
  <c r="CS193" i="22"/>
  <c r="CU193" i="22" s="1"/>
  <c r="BW193" i="22" s="1"/>
  <c r="CS192" i="22"/>
  <c r="CU192" i="22" s="1"/>
  <c r="BW192" i="22" s="1"/>
  <c r="CS191" i="22"/>
  <c r="CU191" i="22" s="1"/>
  <c r="BW191" i="22" s="1"/>
  <c r="CS190" i="22"/>
  <c r="CU190" i="22" s="1"/>
  <c r="BW190" i="22" s="1"/>
  <c r="CS189" i="22"/>
  <c r="CU189" i="22" s="1"/>
  <c r="BW189" i="22" s="1"/>
  <c r="CS188" i="22"/>
  <c r="CU188" i="22" s="1"/>
  <c r="BW188" i="22" s="1"/>
  <c r="CS187" i="22"/>
  <c r="CU187" i="22" s="1"/>
  <c r="BW187" i="22" s="1"/>
  <c r="CS186" i="22"/>
  <c r="CU186" i="22" s="1"/>
  <c r="BW186" i="22" s="1"/>
  <c r="CS185" i="22"/>
  <c r="CU185" i="22" s="1"/>
  <c r="BW185" i="22" s="1"/>
  <c r="CS184" i="22"/>
  <c r="CU184" i="22" s="1"/>
  <c r="BW184" i="22" s="1"/>
  <c r="CS183" i="22"/>
  <c r="CU183" i="22" s="1"/>
  <c r="BW183" i="22" s="1"/>
  <c r="CS182" i="22"/>
  <c r="CU182" i="22" s="1"/>
  <c r="BW182" i="22" s="1"/>
  <c r="CS181" i="22"/>
  <c r="CU181" i="22" s="1"/>
  <c r="BW181" i="22" s="1"/>
  <c r="CS180" i="22"/>
  <c r="CU180" i="22" s="1"/>
  <c r="BW180" i="22" s="1"/>
  <c r="CS179" i="22"/>
  <c r="CU179" i="22" s="1"/>
  <c r="BW179" i="22" s="1"/>
  <c r="CS178" i="22"/>
  <c r="CU178" i="22" s="1"/>
  <c r="BW178" i="22" s="1"/>
  <c r="CS177" i="22"/>
  <c r="CU177" i="22" s="1"/>
  <c r="BW177" i="22" s="1"/>
  <c r="CS176" i="22"/>
  <c r="CU176" i="22" s="1"/>
  <c r="BW176" i="22" s="1"/>
  <c r="CS175" i="22"/>
  <c r="CU175" i="22" s="1"/>
  <c r="BW175" i="22" s="1"/>
  <c r="CS174" i="22"/>
  <c r="CU174" i="22" s="1"/>
  <c r="BW174" i="22" s="1"/>
  <c r="CS173" i="22"/>
  <c r="CU173" i="22" s="1"/>
  <c r="BW173" i="22" s="1"/>
  <c r="CS172" i="22"/>
  <c r="CU172" i="22" s="1"/>
  <c r="BW172" i="22" s="1"/>
  <c r="CS171" i="22"/>
  <c r="CU171" i="22" s="1"/>
  <c r="BW171" i="22" s="1"/>
  <c r="CS170" i="22"/>
  <c r="CU170" i="22" s="1"/>
  <c r="BW170" i="22" s="1"/>
  <c r="CS169" i="22"/>
  <c r="CU169" i="22" s="1"/>
  <c r="BW169" i="22" s="1"/>
  <c r="CS168" i="22"/>
  <c r="CU168" i="22" s="1"/>
  <c r="BW168" i="22" s="1"/>
  <c r="CS167" i="22"/>
  <c r="CU167" i="22" s="1"/>
  <c r="BW167" i="22" s="1"/>
  <c r="CS166" i="22"/>
  <c r="CU166" i="22" s="1"/>
  <c r="BW166" i="22" s="1"/>
  <c r="CS165" i="22"/>
  <c r="CU165" i="22" s="1"/>
  <c r="BW165" i="22" s="1"/>
  <c r="CS164" i="22"/>
  <c r="CU164" i="22" s="1"/>
  <c r="BW164" i="22" s="1"/>
  <c r="CS163" i="22"/>
  <c r="CU163" i="22" s="1"/>
  <c r="BW163" i="22" s="1"/>
  <c r="CS162" i="22"/>
  <c r="CU162" i="22" s="1"/>
  <c r="BW162" i="22" s="1"/>
  <c r="CS161" i="22"/>
  <c r="CU161" i="22" s="1"/>
  <c r="BW161" i="22" s="1"/>
  <c r="CS160" i="22"/>
  <c r="CU160" i="22" s="1"/>
  <c r="BW160" i="22" s="1"/>
  <c r="CS159" i="22"/>
  <c r="CU159" i="22" s="1"/>
  <c r="BW159" i="22" s="1"/>
  <c r="CS158" i="22"/>
  <c r="CU158" i="22" s="1"/>
  <c r="BW158" i="22" s="1"/>
  <c r="CS157" i="22"/>
  <c r="CU157" i="22" s="1"/>
  <c r="BW157" i="22" s="1"/>
  <c r="CS156" i="22"/>
  <c r="CU156" i="22" s="1"/>
  <c r="BW156" i="22" s="1"/>
  <c r="CS155" i="22"/>
  <c r="CU155" i="22" s="1"/>
  <c r="BW155" i="22" s="1"/>
  <c r="CS154" i="22"/>
  <c r="CU154" i="22" s="1"/>
  <c r="BW154" i="22" s="1"/>
  <c r="CS153" i="22"/>
  <c r="CU153" i="22" s="1"/>
  <c r="BW153" i="22" s="1"/>
  <c r="CS152" i="22"/>
  <c r="CU152" i="22" s="1"/>
  <c r="BW152" i="22" s="1"/>
  <c r="CS151" i="22"/>
  <c r="CU151" i="22" s="1"/>
  <c r="BW151" i="22" s="1"/>
  <c r="CS150" i="22"/>
  <c r="CU150" i="22" s="1"/>
  <c r="BW150" i="22" s="1"/>
  <c r="CS149" i="22"/>
  <c r="CU149" i="22" s="1"/>
  <c r="BW149" i="22" s="1"/>
  <c r="CS148" i="22"/>
  <c r="CU148" i="22" s="1"/>
  <c r="BW148" i="22" s="1"/>
  <c r="CS147" i="22"/>
  <c r="CU147" i="22" s="1"/>
  <c r="BW147" i="22" s="1"/>
  <c r="CS146" i="22"/>
  <c r="CU146" i="22" s="1"/>
  <c r="BW146" i="22" s="1"/>
  <c r="CS145" i="22"/>
  <c r="CU145" i="22" s="1"/>
  <c r="BW145" i="22" s="1"/>
  <c r="CS144" i="22"/>
  <c r="CU144" i="22" s="1"/>
  <c r="BW144" i="22" s="1"/>
  <c r="CS143" i="22"/>
  <c r="CU143" i="22" s="1"/>
  <c r="BW143" i="22" s="1"/>
  <c r="CS142" i="22"/>
  <c r="CU142" i="22" s="1"/>
  <c r="BW142" i="22" s="1"/>
  <c r="CS141" i="22"/>
  <c r="CU141" i="22" s="1"/>
  <c r="BW141" i="22" s="1"/>
  <c r="CS140" i="22"/>
  <c r="CU140" i="22" s="1"/>
  <c r="BW140" i="22" s="1"/>
  <c r="CS139" i="22"/>
  <c r="CU139" i="22" s="1"/>
  <c r="BW139" i="22" s="1"/>
  <c r="CS138" i="22"/>
  <c r="CU138" i="22" s="1"/>
  <c r="BW138" i="22" s="1"/>
  <c r="CS137" i="22"/>
  <c r="CU137" i="22" s="1"/>
  <c r="BW137" i="22" s="1"/>
  <c r="CS136" i="22"/>
  <c r="CU136" i="22" s="1"/>
  <c r="BW136" i="22" s="1"/>
  <c r="CS135" i="22"/>
  <c r="CU135" i="22" s="1"/>
  <c r="BW135" i="22" s="1"/>
  <c r="CS134" i="22"/>
  <c r="CU134" i="22" s="1"/>
  <c r="BW134" i="22" s="1"/>
  <c r="CS133" i="22"/>
  <c r="CU133" i="22" s="1"/>
  <c r="BW133" i="22" s="1"/>
  <c r="CS132" i="22"/>
  <c r="CU132" i="22" s="1"/>
  <c r="BW132" i="22" s="1"/>
  <c r="CS131" i="22"/>
  <c r="CU131" i="22" s="1"/>
  <c r="BW131" i="22" s="1"/>
  <c r="CS130" i="22"/>
  <c r="CU130" i="22" s="1"/>
  <c r="BW130" i="22" s="1"/>
  <c r="CS129" i="22"/>
  <c r="CU129" i="22" s="1"/>
  <c r="BW129" i="22" s="1"/>
  <c r="CS128" i="22"/>
  <c r="CU128" i="22" s="1"/>
  <c r="BW128" i="22" s="1"/>
  <c r="CS127" i="22"/>
  <c r="CU127" i="22" s="1"/>
  <c r="BW127" i="22" s="1"/>
  <c r="CS126" i="22"/>
  <c r="CU126" i="22" s="1"/>
  <c r="BW126" i="22" s="1"/>
  <c r="CS125" i="22"/>
  <c r="CU125" i="22" s="1"/>
  <c r="BW125" i="22" s="1"/>
  <c r="CS124" i="22"/>
  <c r="CU124" i="22" s="1"/>
  <c r="BW124" i="22" s="1"/>
  <c r="CS123" i="22"/>
  <c r="CU123" i="22" s="1"/>
  <c r="BW123" i="22" s="1"/>
  <c r="CS122" i="22"/>
  <c r="CU122" i="22" s="1"/>
  <c r="BW122" i="22" s="1"/>
  <c r="CS121" i="22"/>
  <c r="CU121" i="22" s="1"/>
  <c r="BW121" i="22" s="1"/>
  <c r="CS120" i="22"/>
  <c r="CU120" i="22" s="1"/>
  <c r="BW120" i="22" s="1"/>
  <c r="CS119" i="22"/>
  <c r="CU119" i="22" s="1"/>
  <c r="BW119" i="22" s="1"/>
  <c r="CS118" i="22"/>
  <c r="CU118" i="22" s="1"/>
  <c r="BW118" i="22" s="1"/>
  <c r="CS117" i="22"/>
  <c r="CU117" i="22" s="1"/>
  <c r="BW117" i="22" s="1"/>
  <c r="CS116" i="22"/>
  <c r="CU116" i="22" s="1"/>
  <c r="BW116" i="22" s="1"/>
  <c r="CS115" i="22"/>
  <c r="CU115" i="22" s="1"/>
  <c r="BW115" i="22" s="1"/>
  <c r="CS114" i="22"/>
  <c r="CU114" i="22" s="1"/>
  <c r="BW114" i="22" s="1"/>
  <c r="CS113" i="22"/>
  <c r="CU113" i="22" s="1"/>
  <c r="BW113" i="22" s="1"/>
  <c r="CS112" i="22"/>
  <c r="CU112" i="22" s="1"/>
  <c r="BW112" i="22" s="1"/>
  <c r="CS111" i="22"/>
  <c r="CU111" i="22" s="1"/>
  <c r="BW111" i="22" s="1"/>
  <c r="CS110" i="22"/>
  <c r="CU110" i="22" s="1"/>
  <c r="BW110" i="22" s="1"/>
  <c r="CS109" i="22"/>
  <c r="CU109" i="22" s="1"/>
  <c r="BW109" i="22" s="1"/>
  <c r="CS108" i="22"/>
  <c r="CU108" i="22" s="1"/>
  <c r="BW108" i="22" s="1"/>
  <c r="CS107" i="22"/>
  <c r="CU107" i="22" s="1"/>
  <c r="BW107" i="22" s="1"/>
  <c r="CS106" i="22"/>
  <c r="CU106" i="22" s="1"/>
  <c r="BW106" i="22" s="1"/>
  <c r="CS105" i="22"/>
  <c r="CU105" i="22" s="1"/>
  <c r="BW105" i="22" s="1"/>
  <c r="CS104" i="22"/>
  <c r="CU104" i="22" s="1"/>
  <c r="BW104" i="22" s="1"/>
  <c r="CS103" i="22"/>
  <c r="CU103" i="22" s="1"/>
  <c r="BW103" i="22" s="1"/>
  <c r="CS102" i="22"/>
  <c r="CU102" i="22" s="1"/>
  <c r="BW102" i="22" s="1"/>
  <c r="CS101" i="22"/>
  <c r="CU101" i="22" s="1"/>
  <c r="BW101" i="22" s="1"/>
  <c r="CS100" i="22"/>
  <c r="CU100" i="22" s="1"/>
  <c r="BW100" i="22" s="1"/>
  <c r="CS99" i="22"/>
  <c r="CU99" i="22" s="1"/>
  <c r="BW99" i="22" s="1"/>
  <c r="CS98" i="22"/>
  <c r="CU98" i="22" s="1"/>
  <c r="BW98" i="22" s="1"/>
  <c r="CS97" i="22"/>
  <c r="CU97" i="22" s="1"/>
  <c r="BW97" i="22" s="1"/>
  <c r="CS96" i="22"/>
  <c r="CU96" i="22" s="1"/>
  <c r="BW96" i="22" s="1"/>
  <c r="CS95" i="22"/>
  <c r="CU95" i="22" s="1"/>
  <c r="BW95" i="22" s="1"/>
  <c r="CS94" i="22"/>
  <c r="CU94" i="22" s="1"/>
  <c r="BW94" i="22" s="1"/>
  <c r="CS93" i="22"/>
  <c r="CU93" i="22" s="1"/>
  <c r="BW93" i="22" s="1"/>
  <c r="CS92" i="22"/>
  <c r="CU92" i="22" s="1"/>
  <c r="BW92" i="22" s="1"/>
  <c r="CS91" i="22"/>
  <c r="CU91" i="22" s="1"/>
  <c r="BW91" i="22" s="1"/>
  <c r="CS90" i="22"/>
  <c r="CU90" i="22" s="1"/>
  <c r="BW90" i="22" s="1"/>
  <c r="CS89" i="22"/>
  <c r="CU89" i="22" s="1"/>
  <c r="BW89" i="22" s="1"/>
  <c r="CS88" i="22"/>
  <c r="CU88" i="22" s="1"/>
  <c r="BW88" i="22" s="1"/>
  <c r="CS87" i="22"/>
  <c r="CU87" i="22" s="1"/>
  <c r="BW87" i="22" s="1"/>
  <c r="CS86" i="22"/>
  <c r="CU86" i="22" s="1"/>
  <c r="BW86" i="22" s="1"/>
  <c r="CS85" i="22"/>
  <c r="CU85" i="22" s="1"/>
  <c r="BW85" i="22" s="1"/>
  <c r="CS84" i="22"/>
  <c r="CU84" i="22" s="1"/>
  <c r="BW84" i="22" s="1"/>
  <c r="CS83" i="22"/>
  <c r="CU83" i="22" s="1"/>
  <c r="BW83" i="22" s="1"/>
  <c r="CS82" i="22"/>
  <c r="CU82" i="22" s="1"/>
  <c r="BW82" i="22" s="1"/>
  <c r="CS81" i="22"/>
  <c r="CU81" i="22" s="1"/>
  <c r="BW81" i="22" s="1"/>
  <c r="CS80" i="22"/>
  <c r="CU80" i="22" s="1"/>
  <c r="BW80" i="22" s="1"/>
  <c r="CS79" i="22"/>
  <c r="CU79" i="22" s="1"/>
  <c r="BW79" i="22" s="1"/>
  <c r="CS78" i="22"/>
  <c r="CU78" i="22" s="1"/>
  <c r="BW78" i="22" s="1"/>
  <c r="CS77" i="22"/>
  <c r="CU77" i="22" s="1"/>
  <c r="BW77" i="22" s="1"/>
  <c r="CS76" i="22"/>
  <c r="CU76" i="22" s="1"/>
  <c r="BW76" i="22" s="1"/>
  <c r="CS75" i="22"/>
  <c r="CU75" i="22" s="1"/>
  <c r="BW75" i="22" s="1"/>
  <c r="CS74" i="22"/>
  <c r="CU74" i="22" s="1"/>
  <c r="BW74" i="22" s="1"/>
  <c r="CS73" i="22"/>
  <c r="CU73" i="22" s="1"/>
  <c r="BW73" i="22" s="1"/>
  <c r="CS72" i="22"/>
  <c r="CU72" i="22" s="1"/>
  <c r="BW72" i="22" s="1"/>
  <c r="CS71" i="22"/>
  <c r="CU71" i="22" s="1"/>
  <c r="BW71" i="22" s="1"/>
  <c r="CS70" i="22"/>
  <c r="CU70" i="22" s="1"/>
  <c r="BW70" i="22" s="1"/>
  <c r="CS69" i="22"/>
  <c r="CU69" i="22" s="1"/>
  <c r="BW69" i="22" s="1"/>
  <c r="CS68" i="22"/>
  <c r="CU68" i="22" s="1"/>
  <c r="BW68" i="22" s="1"/>
  <c r="CS67" i="22"/>
  <c r="CU67" i="22" s="1"/>
  <c r="BW67" i="22" s="1"/>
  <c r="CS66" i="22"/>
  <c r="CU66" i="22" s="1"/>
  <c r="BW66" i="22" s="1"/>
  <c r="CS65" i="22"/>
  <c r="CU65" i="22" s="1"/>
  <c r="BW65" i="22" s="1"/>
  <c r="CS64" i="22"/>
  <c r="CU64" i="22" s="1"/>
  <c r="BW64" i="22" s="1"/>
  <c r="CS63" i="22"/>
  <c r="CU63" i="22" s="1"/>
  <c r="BW63" i="22" s="1"/>
  <c r="CS62" i="22"/>
  <c r="CU62" i="22" s="1"/>
  <c r="BW62" i="22" s="1"/>
  <c r="CS61" i="22"/>
  <c r="CU61" i="22" s="1"/>
  <c r="BW61" i="22" s="1"/>
  <c r="CS60" i="22"/>
  <c r="CU60" i="22" s="1"/>
  <c r="BW60" i="22" s="1"/>
  <c r="CS59" i="22"/>
  <c r="CU59" i="22" s="1"/>
  <c r="BW59" i="22" s="1"/>
  <c r="CS58" i="22"/>
  <c r="CU58" i="22" s="1"/>
  <c r="BW58" i="22" s="1"/>
  <c r="CS57" i="22"/>
  <c r="CU57" i="22" s="1"/>
  <c r="BW57" i="22" s="1"/>
  <c r="CS56" i="22"/>
  <c r="CU56" i="22" s="1"/>
  <c r="BW56" i="22" s="1"/>
  <c r="CS55" i="22"/>
  <c r="CU55" i="22" s="1"/>
  <c r="BW55" i="22" s="1"/>
  <c r="CS54" i="22"/>
  <c r="CU54" i="22" s="1"/>
  <c r="BW54" i="22" s="1"/>
  <c r="CS53" i="22"/>
  <c r="CU53" i="22" s="1"/>
  <c r="BW53" i="22" s="1"/>
  <c r="CS52" i="22"/>
  <c r="CU52" i="22" s="1"/>
  <c r="BW52" i="22" s="1"/>
  <c r="CS51" i="22"/>
  <c r="CU51" i="22" s="1"/>
  <c r="BW51" i="22" s="1"/>
  <c r="CS50" i="22"/>
  <c r="CU50" i="22" s="1"/>
  <c r="BW50" i="22" s="1"/>
  <c r="CS49" i="22"/>
  <c r="CU49" i="22" s="1"/>
  <c r="BW49" i="22" s="1"/>
  <c r="CS48" i="22"/>
  <c r="CU48" i="22" s="1"/>
  <c r="BW48" i="22" s="1"/>
  <c r="CS47" i="22"/>
  <c r="CU47" i="22" s="1"/>
  <c r="BW47" i="22" s="1"/>
  <c r="CS46" i="22"/>
  <c r="CU46" i="22" s="1"/>
  <c r="BW46" i="22" s="1"/>
  <c r="CS45" i="22"/>
  <c r="CU45" i="22" s="1"/>
  <c r="BW45" i="22" s="1"/>
  <c r="CS44" i="22"/>
  <c r="CU44" i="22" s="1"/>
  <c r="BW44" i="22" s="1"/>
  <c r="CS43" i="22"/>
  <c r="CU43" i="22" s="1"/>
  <c r="BW43" i="22" s="1"/>
  <c r="CS42" i="22"/>
  <c r="CU42" i="22" s="1"/>
  <c r="BW42" i="22" s="1"/>
  <c r="CS41" i="22"/>
  <c r="CU41" i="22" s="1"/>
  <c r="BW41" i="22" s="1"/>
  <c r="CS40" i="22"/>
  <c r="CU40" i="22" s="1"/>
  <c r="BW40" i="22" s="1"/>
  <c r="CS39" i="22"/>
  <c r="CU39" i="22" s="1"/>
  <c r="BW39" i="22" s="1"/>
  <c r="CS38" i="22"/>
  <c r="CU38" i="22" s="1"/>
  <c r="BW38" i="22" s="1"/>
  <c r="CS37" i="22"/>
  <c r="CU37" i="22" s="1"/>
  <c r="BW37" i="22" s="1"/>
  <c r="CS36" i="22"/>
  <c r="CU36" i="22" s="1"/>
  <c r="BW36" i="22" s="1"/>
  <c r="CS35" i="22"/>
  <c r="CU35" i="22" s="1"/>
  <c r="BW35" i="22" s="1"/>
  <c r="CS34" i="22"/>
  <c r="CU34" i="22" s="1"/>
  <c r="BW34" i="22" s="1"/>
  <c r="CS33" i="22"/>
  <c r="CU33" i="22" s="1"/>
  <c r="BW33" i="22" s="1"/>
  <c r="CS32" i="22"/>
  <c r="CU32" i="22" s="1"/>
  <c r="BW32" i="22" s="1"/>
  <c r="CR230" i="22"/>
  <c r="CT230" i="22" s="1"/>
  <c r="BU230" i="22" s="1"/>
  <c r="CR229" i="22"/>
  <c r="CT229" i="22" s="1"/>
  <c r="BU229" i="22" s="1"/>
  <c r="CR228" i="22"/>
  <c r="CR227" i="22"/>
  <c r="CT227" i="22" s="1"/>
  <c r="BU227" i="22" s="1"/>
  <c r="CR226" i="22"/>
  <c r="CR225" i="22"/>
  <c r="CT225" i="22" s="1"/>
  <c r="BU225" i="22" s="1"/>
  <c r="CR224" i="22"/>
  <c r="CT224" i="22" s="1"/>
  <c r="BU224" i="22" s="1"/>
  <c r="CR223" i="22"/>
  <c r="CT223" i="22" s="1"/>
  <c r="BU223" i="22" s="1"/>
  <c r="CR222" i="22"/>
  <c r="CT222" i="22" s="1"/>
  <c r="BU222" i="22" s="1"/>
  <c r="CR221" i="22"/>
  <c r="CT221" i="22" s="1"/>
  <c r="BU221" i="22" s="1"/>
  <c r="CR220" i="22"/>
  <c r="CR219" i="22"/>
  <c r="CT219" i="22" s="1"/>
  <c r="BU219" i="22" s="1"/>
  <c r="CR218" i="22"/>
  <c r="CR217" i="22"/>
  <c r="CT217" i="22" s="1"/>
  <c r="BU217" i="22" s="1"/>
  <c r="CR216" i="22"/>
  <c r="CT216" i="22" s="1"/>
  <c r="BU216" i="22" s="1"/>
  <c r="CR215" i="22"/>
  <c r="CT215" i="22" s="1"/>
  <c r="BU215" i="22" s="1"/>
  <c r="CR214" i="22"/>
  <c r="CT214" i="22" s="1"/>
  <c r="BU214" i="22" s="1"/>
  <c r="CR213" i="22"/>
  <c r="CT213" i="22" s="1"/>
  <c r="BU213" i="22" s="1"/>
  <c r="CR212" i="22"/>
  <c r="CR211" i="22"/>
  <c r="CT211" i="22" s="1"/>
  <c r="BU211" i="22" s="1"/>
  <c r="CR210" i="22"/>
  <c r="CR209" i="22"/>
  <c r="CT209" i="22" s="1"/>
  <c r="BU209" i="22" s="1"/>
  <c r="CR208" i="22"/>
  <c r="CT208" i="22" s="1"/>
  <c r="BU208" i="22" s="1"/>
  <c r="CR207" i="22"/>
  <c r="CT207" i="22" s="1"/>
  <c r="BU207" i="22" s="1"/>
  <c r="CR206" i="22"/>
  <c r="CT206" i="22" s="1"/>
  <c r="BU206" i="22" s="1"/>
  <c r="CR205" i="22"/>
  <c r="CT205" i="22" s="1"/>
  <c r="BU205" i="22" s="1"/>
  <c r="CR204" i="22"/>
  <c r="CR203" i="22"/>
  <c r="CT203" i="22" s="1"/>
  <c r="BU203" i="22" s="1"/>
  <c r="CR202" i="22"/>
  <c r="CR201" i="22"/>
  <c r="CT201" i="22" s="1"/>
  <c r="BU201" i="22" s="1"/>
  <c r="CR200" i="22"/>
  <c r="CT200" i="22" s="1"/>
  <c r="BU200" i="22" s="1"/>
  <c r="CR199" i="22"/>
  <c r="CT199" i="22" s="1"/>
  <c r="BU199" i="22" s="1"/>
  <c r="CR198" i="22"/>
  <c r="CT198" i="22" s="1"/>
  <c r="BU198" i="22" s="1"/>
  <c r="CR197" i="22"/>
  <c r="CT197" i="22" s="1"/>
  <c r="BU197" i="22" s="1"/>
  <c r="CR196" i="22"/>
  <c r="CR195" i="22"/>
  <c r="CT195" i="22" s="1"/>
  <c r="BU195" i="22" s="1"/>
  <c r="CR194" i="22"/>
  <c r="CR193" i="22"/>
  <c r="CT193" i="22" s="1"/>
  <c r="BU193" i="22" s="1"/>
  <c r="CR192" i="22"/>
  <c r="CT192" i="22" s="1"/>
  <c r="BU192" i="22" s="1"/>
  <c r="CR191" i="22"/>
  <c r="CT191" i="22" s="1"/>
  <c r="BU191" i="22" s="1"/>
  <c r="CR190" i="22"/>
  <c r="CT190" i="22" s="1"/>
  <c r="BU190" i="22" s="1"/>
  <c r="CR189" i="22"/>
  <c r="CT189" i="22" s="1"/>
  <c r="BU189" i="22" s="1"/>
  <c r="CR188" i="22"/>
  <c r="CR187" i="22"/>
  <c r="CT187" i="22" s="1"/>
  <c r="BU187" i="22" s="1"/>
  <c r="CR186" i="22"/>
  <c r="CR185" i="22"/>
  <c r="CT185" i="22" s="1"/>
  <c r="BU185" i="22" s="1"/>
  <c r="CR184" i="22"/>
  <c r="CT184" i="22" s="1"/>
  <c r="BU184" i="22" s="1"/>
  <c r="CR183" i="22"/>
  <c r="CT183" i="22" s="1"/>
  <c r="BU183" i="22" s="1"/>
  <c r="CR182" i="22"/>
  <c r="CT182" i="22" s="1"/>
  <c r="BU182" i="22" s="1"/>
  <c r="CR181" i="22"/>
  <c r="CT181" i="22" s="1"/>
  <c r="BU181" i="22" s="1"/>
  <c r="CR180" i="22"/>
  <c r="CR179" i="22"/>
  <c r="CT179" i="22" s="1"/>
  <c r="BU179" i="22" s="1"/>
  <c r="CR178" i="22"/>
  <c r="CR177" i="22"/>
  <c r="CT177" i="22" s="1"/>
  <c r="BU177" i="22" s="1"/>
  <c r="CR176" i="22"/>
  <c r="CT176" i="22" s="1"/>
  <c r="BU176" i="22" s="1"/>
  <c r="CR175" i="22"/>
  <c r="CT175" i="22" s="1"/>
  <c r="BU175" i="22" s="1"/>
  <c r="CR174" i="22"/>
  <c r="CT174" i="22" s="1"/>
  <c r="BU174" i="22" s="1"/>
  <c r="CR173" i="22"/>
  <c r="CT173" i="22" s="1"/>
  <c r="BU173" i="22" s="1"/>
  <c r="CR172" i="22"/>
  <c r="CR171" i="22"/>
  <c r="CT171" i="22" s="1"/>
  <c r="BU171" i="22" s="1"/>
  <c r="CR170" i="22"/>
  <c r="CR169" i="22"/>
  <c r="CT169" i="22" s="1"/>
  <c r="BU169" i="22" s="1"/>
  <c r="CR168" i="22"/>
  <c r="CT168" i="22" s="1"/>
  <c r="BU168" i="22" s="1"/>
  <c r="CR167" i="22"/>
  <c r="CT167" i="22" s="1"/>
  <c r="BU167" i="22" s="1"/>
  <c r="CR166" i="22"/>
  <c r="CT166" i="22" s="1"/>
  <c r="BU166" i="22" s="1"/>
  <c r="CR165" i="22"/>
  <c r="CT165" i="22" s="1"/>
  <c r="BU165" i="22" s="1"/>
  <c r="CR164" i="22"/>
  <c r="CR163" i="22"/>
  <c r="CT163" i="22" s="1"/>
  <c r="BU163" i="22" s="1"/>
  <c r="CR162" i="22"/>
  <c r="CR161" i="22"/>
  <c r="CT161" i="22" s="1"/>
  <c r="BU161" i="22" s="1"/>
  <c r="CR160" i="22"/>
  <c r="CT160" i="22" s="1"/>
  <c r="BU160" i="22" s="1"/>
  <c r="CR159" i="22"/>
  <c r="CT159" i="22" s="1"/>
  <c r="BU159" i="22" s="1"/>
  <c r="CR158" i="22"/>
  <c r="CT158" i="22" s="1"/>
  <c r="BU158" i="22" s="1"/>
  <c r="CR157" i="22"/>
  <c r="CT157" i="22" s="1"/>
  <c r="BU157" i="22" s="1"/>
  <c r="CR156" i="22"/>
  <c r="CR155" i="22"/>
  <c r="CT155" i="22" s="1"/>
  <c r="BU155" i="22" s="1"/>
  <c r="CR154" i="22"/>
  <c r="CR153" i="22"/>
  <c r="CT153" i="22" s="1"/>
  <c r="BU153" i="22" s="1"/>
  <c r="CR152" i="22"/>
  <c r="CT152" i="22" s="1"/>
  <c r="BU152" i="22" s="1"/>
  <c r="CR151" i="22"/>
  <c r="CT151" i="22" s="1"/>
  <c r="BU151" i="22" s="1"/>
  <c r="CR150" i="22"/>
  <c r="CT150" i="22" s="1"/>
  <c r="BU150" i="22" s="1"/>
  <c r="CR149" i="22"/>
  <c r="CT149" i="22" s="1"/>
  <c r="BU149" i="22" s="1"/>
  <c r="CR148" i="22"/>
  <c r="CR147" i="22"/>
  <c r="CT147" i="22" s="1"/>
  <c r="BU147" i="22" s="1"/>
  <c r="CR146" i="22"/>
  <c r="CR145" i="22"/>
  <c r="CT145" i="22" s="1"/>
  <c r="BU145" i="22" s="1"/>
  <c r="CR144" i="22"/>
  <c r="CT144" i="22" s="1"/>
  <c r="BU144" i="22" s="1"/>
  <c r="CR143" i="22"/>
  <c r="CT143" i="22" s="1"/>
  <c r="BU143" i="22" s="1"/>
  <c r="CR142" i="22"/>
  <c r="CT142" i="22" s="1"/>
  <c r="BU142" i="22" s="1"/>
  <c r="CR141" i="22"/>
  <c r="CT141" i="22" s="1"/>
  <c r="BU141" i="22" s="1"/>
  <c r="CR140" i="22"/>
  <c r="CR139" i="22"/>
  <c r="CT139" i="22" s="1"/>
  <c r="BU139" i="22" s="1"/>
  <c r="CR138" i="22"/>
  <c r="CR137" i="22"/>
  <c r="CT137" i="22" s="1"/>
  <c r="BU137" i="22" s="1"/>
  <c r="CR136" i="22"/>
  <c r="CT136" i="22" s="1"/>
  <c r="BU136" i="22" s="1"/>
  <c r="CR135" i="22"/>
  <c r="CT135" i="22" s="1"/>
  <c r="BU135" i="22" s="1"/>
  <c r="CR134" i="22"/>
  <c r="CT134" i="22" s="1"/>
  <c r="BU134" i="22" s="1"/>
  <c r="CR133" i="22"/>
  <c r="CT133" i="22" s="1"/>
  <c r="BU133" i="22" s="1"/>
  <c r="CR132" i="22"/>
  <c r="CR131" i="22"/>
  <c r="CT131" i="22" s="1"/>
  <c r="BU131" i="22" s="1"/>
  <c r="CR130" i="22"/>
  <c r="CR129" i="22"/>
  <c r="CT129" i="22" s="1"/>
  <c r="BU129" i="22" s="1"/>
  <c r="CR128" i="22"/>
  <c r="CT128" i="22" s="1"/>
  <c r="BU128" i="22" s="1"/>
  <c r="CR127" i="22"/>
  <c r="CT127" i="22" s="1"/>
  <c r="BU127" i="22" s="1"/>
  <c r="CR126" i="22"/>
  <c r="CT126" i="22" s="1"/>
  <c r="BU126" i="22" s="1"/>
  <c r="CR125" i="22"/>
  <c r="CT125" i="22" s="1"/>
  <c r="BU125" i="22" s="1"/>
  <c r="CR124" i="22"/>
  <c r="CR123" i="22"/>
  <c r="CT123" i="22" s="1"/>
  <c r="BU123" i="22" s="1"/>
  <c r="CR122" i="22"/>
  <c r="CR121" i="22"/>
  <c r="CT121" i="22" s="1"/>
  <c r="BU121" i="22" s="1"/>
  <c r="CR120" i="22"/>
  <c r="CT120" i="22" s="1"/>
  <c r="BU120" i="22" s="1"/>
  <c r="CR119" i="22"/>
  <c r="CT119" i="22" s="1"/>
  <c r="BU119" i="22" s="1"/>
  <c r="CR118" i="22"/>
  <c r="CT118" i="22" s="1"/>
  <c r="BU118" i="22" s="1"/>
  <c r="CR117" i="22"/>
  <c r="CT117" i="22" s="1"/>
  <c r="BU117" i="22" s="1"/>
  <c r="CR116" i="22"/>
  <c r="CR115" i="22"/>
  <c r="CT115" i="22" s="1"/>
  <c r="BU115" i="22" s="1"/>
  <c r="CR114" i="22"/>
  <c r="CR113" i="22"/>
  <c r="CT113" i="22" s="1"/>
  <c r="BU113" i="22" s="1"/>
  <c r="CR112" i="22"/>
  <c r="CT112" i="22" s="1"/>
  <c r="BU112" i="22" s="1"/>
  <c r="CR111" i="22"/>
  <c r="CT111" i="22" s="1"/>
  <c r="BU111" i="22" s="1"/>
  <c r="CR110" i="22"/>
  <c r="CT110" i="22" s="1"/>
  <c r="BU110" i="22" s="1"/>
  <c r="CR109" i="22"/>
  <c r="CT109" i="22" s="1"/>
  <c r="BU109" i="22" s="1"/>
  <c r="CR108" i="22"/>
  <c r="CR107" i="22"/>
  <c r="CT107" i="22" s="1"/>
  <c r="BU107" i="22" s="1"/>
  <c r="CR106" i="22"/>
  <c r="CR105" i="22"/>
  <c r="CT105" i="22" s="1"/>
  <c r="BU105" i="22" s="1"/>
  <c r="CR104" i="22"/>
  <c r="CT104" i="22" s="1"/>
  <c r="BU104" i="22" s="1"/>
  <c r="CR103" i="22"/>
  <c r="CT103" i="22" s="1"/>
  <c r="BU103" i="22" s="1"/>
  <c r="CR102" i="22"/>
  <c r="CT102" i="22" s="1"/>
  <c r="BU102" i="22" s="1"/>
  <c r="CR101" i="22"/>
  <c r="CT101" i="22" s="1"/>
  <c r="BU101" i="22" s="1"/>
  <c r="CR100" i="22"/>
  <c r="CR99" i="22"/>
  <c r="CT99" i="22" s="1"/>
  <c r="BU99" i="22" s="1"/>
  <c r="CR98" i="22"/>
  <c r="CR97" i="22"/>
  <c r="CT97" i="22" s="1"/>
  <c r="BU97" i="22" s="1"/>
  <c r="CR96" i="22"/>
  <c r="CT96" i="22" s="1"/>
  <c r="BU96" i="22" s="1"/>
  <c r="CR95" i="22"/>
  <c r="CT95" i="22" s="1"/>
  <c r="BU95" i="22" s="1"/>
  <c r="CR94" i="22"/>
  <c r="CT94" i="22" s="1"/>
  <c r="BU94" i="22" s="1"/>
  <c r="CR93" i="22"/>
  <c r="CT93" i="22" s="1"/>
  <c r="BU93" i="22" s="1"/>
  <c r="CR92" i="22"/>
  <c r="CR91" i="22"/>
  <c r="CT91" i="22" s="1"/>
  <c r="BU91" i="22" s="1"/>
  <c r="CR90" i="22"/>
  <c r="CR89" i="22"/>
  <c r="CT89" i="22" s="1"/>
  <c r="BU89" i="22" s="1"/>
  <c r="CR88" i="22"/>
  <c r="CT88" i="22" s="1"/>
  <c r="BU88" i="22" s="1"/>
  <c r="CR87" i="22"/>
  <c r="CT87" i="22" s="1"/>
  <c r="BU87" i="22" s="1"/>
  <c r="CR86" i="22"/>
  <c r="CT86" i="22" s="1"/>
  <c r="BU86" i="22" s="1"/>
  <c r="CR85" i="22"/>
  <c r="CT85" i="22" s="1"/>
  <c r="BU85" i="22" s="1"/>
  <c r="CR84" i="22"/>
  <c r="CR83" i="22"/>
  <c r="CT83" i="22" s="1"/>
  <c r="BU83" i="22" s="1"/>
  <c r="CR82" i="22"/>
  <c r="CR81" i="22"/>
  <c r="CT81" i="22" s="1"/>
  <c r="BU81" i="22" s="1"/>
  <c r="CR80" i="22"/>
  <c r="CT80" i="22" s="1"/>
  <c r="BU80" i="22" s="1"/>
  <c r="CR79" i="22"/>
  <c r="CT79" i="22" s="1"/>
  <c r="BU79" i="22" s="1"/>
  <c r="CR78" i="22"/>
  <c r="CT78" i="22" s="1"/>
  <c r="BU78" i="22" s="1"/>
  <c r="CR77" i="22"/>
  <c r="CT77" i="22" s="1"/>
  <c r="BU77" i="22" s="1"/>
  <c r="CR76" i="22"/>
  <c r="CR75" i="22"/>
  <c r="CT75" i="22" s="1"/>
  <c r="BU75" i="22" s="1"/>
  <c r="CR74" i="22"/>
  <c r="CR73" i="22"/>
  <c r="CT73" i="22" s="1"/>
  <c r="BU73" i="22" s="1"/>
  <c r="CR72" i="22"/>
  <c r="CT72" i="22" s="1"/>
  <c r="BU72" i="22" s="1"/>
  <c r="CR71" i="22"/>
  <c r="CT71" i="22" s="1"/>
  <c r="BU71" i="22" s="1"/>
  <c r="CR70" i="22"/>
  <c r="CT70" i="22" s="1"/>
  <c r="BU70" i="22" s="1"/>
  <c r="CR69" i="22"/>
  <c r="CT69" i="22" s="1"/>
  <c r="BU69" i="22" s="1"/>
  <c r="CR68" i="22"/>
  <c r="CR67" i="22"/>
  <c r="CT67" i="22" s="1"/>
  <c r="BU67" i="22" s="1"/>
  <c r="CR66" i="22"/>
  <c r="CR65" i="22"/>
  <c r="CT65" i="22" s="1"/>
  <c r="BU65" i="22" s="1"/>
  <c r="CR64" i="22"/>
  <c r="CT64" i="22" s="1"/>
  <c r="BU64" i="22" s="1"/>
  <c r="CR63" i="22"/>
  <c r="CT63" i="22" s="1"/>
  <c r="BU63" i="22" s="1"/>
  <c r="CR62" i="22"/>
  <c r="CT62" i="22" s="1"/>
  <c r="BU62" i="22" s="1"/>
  <c r="CR61" i="22"/>
  <c r="CT61" i="22" s="1"/>
  <c r="BU61" i="22" s="1"/>
  <c r="CR60" i="22"/>
  <c r="CR59" i="22"/>
  <c r="CT59" i="22" s="1"/>
  <c r="BU59" i="22" s="1"/>
  <c r="CR58" i="22"/>
  <c r="CR57" i="22"/>
  <c r="CT57" i="22" s="1"/>
  <c r="BU57" i="22" s="1"/>
  <c r="CR56" i="22"/>
  <c r="CT56" i="22" s="1"/>
  <c r="BU56" i="22" s="1"/>
  <c r="CR55" i="22"/>
  <c r="CT55" i="22" s="1"/>
  <c r="BU55" i="22" s="1"/>
  <c r="CR54" i="22"/>
  <c r="CT54" i="22" s="1"/>
  <c r="BU54" i="22" s="1"/>
  <c r="CR53" i="22"/>
  <c r="CT53" i="22" s="1"/>
  <c r="BU53" i="22" s="1"/>
  <c r="CR52" i="22"/>
  <c r="CR51" i="22"/>
  <c r="CT51" i="22" s="1"/>
  <c r="BU51" i="22" s="1"/>
  <c r="CR50" i="22"/>
  <c r="CR49" i="22"/>
  <c r="CT49" i="22" s="1"/>
  <c r="BU49" i="22" s="1"/>
  <c r="CR48" i="22"/>
  <c r="CT48" i="22" s="1"/>
  <c r="BU48" i="22" s="1"/>
  <c r="CR47" i="22"/>
  <c r="CT47" i="22" s="1"/>
  <c r="BU47" i="22" s="1"/>
  <c r="CR46" i="22"/>
  <c r="CT46" i="22" s="1"/>
  <c r="BU46" i="22" s="1"/>
  <c r="CR45" i="22"/>
  <c r="CT45" i="22" s="1"/>
  <c r="BU45" i="22" s="1"/>
  <c r="CR44" i="22"/>
  <c r="CR43" i="22"/>
  <c r="CT43" i="22" s="1"/>
  <c r="BU43" i="22" s="1"/>
  <c r="CR42" i="22"/>
  <c r="CR41" i="22"/>
  <c r="CT41" i="22" s="1"/>
  <c r="BU41" i="22" s="1"/>
  <c r="CR40" i="22"/>
  <c r="CT40" i="22" s="1"/>
  <c r="BU40" i="22" s="1"/>
  <c r="CR39" i="22"/>
  <c r="CT39" i="22" s="1"/>
  <c r="BU39" i="22" s="1"/>
  <c r="CR38" i="22"/>
  <c r="CT38" i="22" s="1"/>
  <c r="BU38" i="22" s="1"/>
  <c r="CR37" i="22"/>
  <c r="CT37" i="22" s="1"/>
  <c r="BU37" i="22" s="1"/>
  <c r="CR36" i="22"/>
  <c r="CR35" i="22"/>
  <c r="CT35" i="22" s="1"/>
  <c r="BU35" i="22" s="1"/>
  <c r="CR34" i="22"/>
  <c r="CR33" i="22"/>
  <c r="CT33" i="22" s="1"/>
  <c r="BU33" i="22" s="1"/>
  <c r="CR32" i="22"/>
  <c r="CT32" i="22" s="1"/>
  <c r="BU32" i="22" s="1"/>
  <c r="CQ230" i="22"/>
  <c r="CQ229" i="22"/>
  <c r="CQ228" i="22"/>
  <c r="CQ227" i="22"/>
  <c r="CQ226" i="22"/>
  <c r="CQ225" i="22"/>
  <c r="CQ224" i="22"/>
  <c r="CQ223" i="22"/>
  <c r="CQ222" i="22"/>
  <c r="CQ221" i="22"/>
  <c r="CQ220" i="22"/>
  <c r="CQ219" i="22"/>
  <c r="CQ218" i="22"/>
  <c r="CQ217" i="22"/>
  <c r="CQ216" i="22"/>
  <c r="CQ215" i="22"/>
  <c r="CQ214" i="22"/>
  <c r="CQ213" i="22"/>
  <c r="CQ212" i="22"/>
  <c r="CQ211" i="22"/>
  <c r="CQ210" i="22"/>
  <c r="CQ209" i="22"/>
  <c r="CQ208" i="22"/>
  <c r="CQ207" i="22"/>
  <c r="CQ206" i="22"/>
  <c r="CQ205" i="22"/>
  <c r="CQ204" i="22"/>
  <c r="CQ203" i="22"/>
  <c r="CQ202" i="22"/>
  <c r="CQ201" i="22"/>
  <c r="CQ200" i="22"/>
  <c r="CQ199" i="22"/>
  <c r="CQ198" i="22"/>
  <c r="CQ197" i="22"/>
  <c r="CQ196" i="22"/>
  <c r="CQ195" i="22"/>
  <c r="CQ194" i="22"/>
  <c r="CQ193" i="22"/>
  <c r="CQ192" i="22"/>
  <c r="CQ191" i="22"/>
  <c r="CQ190" i="22"/>
  <c r="CQ189" i="22"/>
  <c r="CQ188" i="22"/>
  <c r="CQ187" i="22"/>
  <c r="CQ186" i="22"/>
  <c r="CQ185" i="22"/>
  <c r="CQ184" i="22"/>
  <c r="CQ183" i="22"/>
  <c r="CQ182" i="22"/>
  <c r="CQ181" i="22"/>
  <c r="CQ180" i="22"/>
  <c r="CQ179" i="22"/>
  <c r="CQ178" i="22"/>
  <c r="CQ177" i="22"/>
  <c r="CQ176" i="22"/>
  <c r="CQ175" i="22"/>
  <c r="CQ174" i="22"/>
  <c r="CQ173" i="22"/>
  <c r="CQ172" i="22"/>
  <c r="CQ171" i="22"/>
  <c r="CQ170" i="22"/>
  <c r="CQ169" i="22"/>
  <c r="CQ168" i="22"/>
  <c r="CQ167" i="22"/>
  <c r="CQ166" i="22"/>
  <c r="CQ165" i="22"/>
  <c r="CQ164" i="22"/>
  <c r="CQ163" i="22"/>
  <c r="CQ162" i="22"/>
  <c r="CQ161" i="22"/>
  <c r="CQ160" i="22"/>
  <c r="CQ159" i="22"/>
  <c r="CQ158" i="22"/>
  <c r="CQ157" i="22"/>
  <c r="CQ156" i="22"/>
  <c r="CQ155" i="22"/>
  <c r="CQ154" i="22"/>
  <c r="CQ153" i="22"/>
  <c r="CQ152" i="22"/>
  <c r="CQ151" i="22"/>
  <c r="CQ150" i="22"/>
  <c r="CQ149" i="22"/>
  <c r="CQ148" i="22"/>
  <c r="CQ147" i="22"/>
  <c r="CQ146" i="22"/>
  <c r="CQ145" i="22"/>
  <c r="CQ144" i="22"/>
  <c r="CQ143" i="22"/>
  <c r="CQ142" i="22"/>
  <c r="CQ141" i="22"/>
  <c r="CQ140" i="22"/>
  <c r="CQ139" i="22"/>
  <c r="CQ138" i="22"/>
  <c r="CQ137" i="22"/>
  <c r="CQ136" i="22"/>
  <c r="CQ135" i="22"/>
  <c r="CQ134" i="22"/>
  <c r="CQ133" i="22"/>
  <c r="CQ132" i="22"/>
  <c r="CQ131" i="22"/>
  <c r="CQ130" i="22"/>
  <c r="CQ129" i="22"/>
  <c r="CQ128" i="22"/>
  <c r="CQ127" i="22"/>
  <c r="CQ126" i="22"/>
  <c r="CQ125" i="22"/>
  <c r="CQ124" i="22"/>
  <c r="CQ123" i="22"/>
  <c r="CQ122" i="22"/>
  <c r="CQ121" i="22"/>
  <c r="CQ120" i="22"/>
  <c r="CQ119" i="22"/>
  <c r="CQ118" i="22"/>
  <c r="CQ117" i="22"/>
  <c r="CQ116" i="22"/>
  <c r="CQ115" i="22"/>
  <c r="CQ114" i="22"/>
  <c r="CQ113" i="22"/>
  <c r="CQ112" i="22"/>
  <c r="CQ111" i="22"/>
  <c r="CQ110" i="22"/>
  <c r="CQ109" i="22"/>
  <c r="CQ108" i="22"/>
  <c r="CQ107" i="22"/>
  <c r="CQ106" i="22"/>
  <c r="CQ105" i="22"/>
  <c r="CQ104" i="22"/>
  <c r="CQ103" i="22"/>
  <c r="CQ102" i="22"/>
  <c r="CQ101" i="22"/>
  <c r="CQ100" i="22"/>
  <c r="CQ99" i="22"/>
  <c r="CQ98" i="22"/>
  <c r="CQ97" i="22"/>
  <c r="CQ96" i="22"/>
  <c r="CQ95" i="22"/>
  <c r="CQ94" i="22"/>
  <c r="CQ93" i="22"/>
  <c r="CQ92" i="22"/>
  <c r="CQ91" i="22"/>
  <c r="CQ90" i="22"/>
  <c r="CQ89" i="22"/>
  <c r="CQ88" i="22"/>
  <c r="CQ87" i="22"/>
  <c r="CQ86" i="22"/>
  <c r="CQ85" i="22"/>
  <c r="CQ84" i="22"/>
  <c r="CQ83" i="22"/>
  <c r="CQ82" i="22"/>
  <c r="CQ81" i="22"/>
  <c r="CQ80" i="22"/>
  <c r="CQ79" i="22"/>
  <c r="CQ78" i="22"/>
  <c r="CQ77" i="22"/>
  <c r="CQ76" i="22"/>
  <c r="CQ75" i="22"/>
  <c r="CQ74" i="22"/>
  <c r="CQ73" i="22"/>
  <c r="CQ72" i="22"/>
  <c r="CQ71" i="22"/>
  <c r="CQ70" i="22"/>
  <c r="CQ69" i="22"/>
  <c r="CQ68" i="22"/>
  <c r="CQ67" i="22"/>
  <c r="CQ66" i="22"/>
  <c r="CQ65" i="22"/>
  <c r="CQ64" i="22"/>
  <c r="CQ63" i="22"/>
  <c r="CQ62" i="22"/>
  <c r="CQ61" i="22"/>
  <c r="CQ60" i="22"/>
  <c r="CQ59" i="22"/>
  <c r="CQ58" i="22"/>
  <c r="CQ57" i="22"/>
  <c r="CQ56" i="22"/>
  <c r="CQ55" i="22"/>
  <c r="CQ54" i="22"/>
  <c r="CQ53" i="22"/>
  <c r="CQ52" i="22"/>
  <c r="CQ51" i="22"/>
  <c r="CQ50" i="22"/>
  <c r="CQ49" i="22"/>
  <c r="CQ48" i="22"/>
  <c r="CQ47" i="22"/>
  <c r="CQ46" i="22"/>
  <c r="CQ45" i="22"/>
  <c r="CQ44" i="22"/>
  <c r="CQ43" i="22"/>
  <c r="CQ42" i="22"/>
  <c r="CQ41" i="22"/>
  <c r="CQ40" i="22"/>
  <c r="CQ39" i="22"/>
  <c r="CQ38" i="22"/>
  <c r="CQ37" i="22"/>
  <c r="CQ36" i="22"/>
  <c r="CQ35" i="22"/>
  <c r="CQ34" i="22"/>
  <c r="CQ33" i="22"/>
  <c r="CQ32" i="22"/>
  <c r="CG32" i="22"/>
  <c r="CG33" i="22"/>
  <c r="CG34" i="22"/>
  <c r="CG35" i="22"/>
  <c r="CG36" i="22"/>
  <c r="CG37" i="22"/>
  <c r="CG38" i="22"/>
  <c r="CG39" i="22"/>
  <c r="BV39" i="22" s="1"/>
  <c r="CG40" i="22"/>
  <c r="CG41" i="22"/>
  <c r="CG42" i="22"/>
  <c r="CG43" i="22"/>
  <c r="CG44" i="22"/>
  <c r="CG45" i="22"/>
  <c r="BV45" i="22" s="1"/>
  <c r="CG46" i="22"/>
  <c r="CG47" i="22"/>
  <c r="BV47" i="22" s="1"/>
  <c r="CG48" i="22"/>
  <c r="CG49" i="22"/>
  <c r="CG50" i="22"/>
  <c r="CG51" i="22"/>
  <c r="CG52" i="22"/>
  <c r="CG53" i="22"/>
  <c r="BV53" i="22" s="1"/>
  <c r="CG54" i="22"/>
  <c r="CG55" i="22"/>
  <c r="BV55" i="22" s="1"/>
  <c r="CG56" i="22"/>
  <c r="CG57" i="22"/>
  <c r="CG58" i="22"/>
  <c r="CG59" i="22"/>
  <c r="CG60" i="22"/>
  <c r="CG61" i="22"/>
  <c r="BV61" i="22" s="1"/>
  <c r="CG62" i="22"/>
  <c r="CG63" i="22"/>
  <c r="BV63" i="22" s="1"/>
  <c r="CG64" i="22"/>
  <c r="CG65" i="22"/>
  <c r="CG66" i="22"/>
  <c r="CG67" i="22"/>
  <c r="CG68" i="22"/>
  <c r="CG69" i="22"/>
  <c r="BV69" i="22" s="1"/>
  <c r="CG70" i="22"/>
  <c r="CG71" i="22"/>
  <c r="BV71" i="22" s="1"/>
  <c r="CG72" i="22"/>
  <c r="CG73" i="22"/>
  <c r="CG74" i="22"/>
  <c r="CG75" i="22"/>
  <c r="CG76" i="22"/>
  <c r="CG77" i="22"/>
  <c r="BV77" i="22" s="1"/>
  <c r="CG78" i="22"/>
  <c r="CG79" i="22"/>
  <c r="BV79" i="22" s="1"/>
  <c r="CG80" i="22"/>
  <c r="CG81" i="22"/>
  <c r="CG82" i="22"/>
  <c r="CG83" i="22"/>
  <c r="CG84" i="22"/>
  <c r="CG85" i="22"/>
  <c r="BV85" i="22" s="1"/>
  <c r="CG86" i="22"/>
  <c r="CG87" i="22"/>
  <c r="BV87" i="22" s="1"/>
  <c r="CG88" i="22"/>
  <c r="CG89" i="22"/>
  <c r="CG90" i="22"/>
  <c r="CG91" i="22"/>
  <c r="CG92" i="22"/>
  <c r="CG93" i="22"/>
  <c r="BV93" i="22" s="1"/>
  <c r="CG94" i="22"/>
  <c r="CG95" i="22"/>
  <c r="BV95" i="22" s="1"/>
  <c r="CG96" i="22"/>
  <c r="CG97" i="22"/>
  <c r="CG98" i="22"/>
  <c r="CG99" i="22"/>
  <c r="CG100" i="22"/>
  <c r="CG101" i="22"/>
  <c r="BV101" i="22" s="1"/>
  <c r="CG102" i="22"/>
  <c r="CG103" i="22"/>
  <c r="BV103" i="22" s="1"/>
  <c r="CG104" i="22"/>
  <c r="CG105" i="22"/>
  <c r="CG106" i="22"/>
  <c r="CG107" i="22"/>
  <c r="CG108" i="22"/>
  <c r="CG109" i="22"/>
  <c r="BV109" i="22" s="1"/>
  <c r="CG110" i="22"/>
  <c r="CG111" i="22"/>
  <c r="BV111" i="22" s="1"/>
  <c r="CG112" i="22"/>
  <c r="CG113" i="22"/>
  <c r="CG114" i="22"/>
  <c r="CG115" i="22"/>
  <c r="CG116" i="22"/>
  <c r="CG117" i="22"/>
  <c r="BV117" i="22" s="1"/>
  <c r="CG118" i="22"/>
  <c r="CG119" i="22"/>
  <c r="BV119" i="22" s="1"/>
  <c r="CG120" i="22"/>
  <c r="CG121" i="22"/>
  <c r="CG122" i="22"/>
  <c r="CG123" i="22"/>
  <c r="CG124" i="22"/>
  <c r="CG125" i="22"/>
  <c r="BV125" i="22" s="1"/>
  <c r="CG126" i="22"/>
  <c r="CG127" i="22"/>
  <c r="BV127" i="22" s="1"/>
  <c r="CG128" i="22"/>
  <c r="CG129" i="22"/>
  <c r="CG130" i="22"/>
  <c r="CG131" i="22"/>
  <c r="CG132" i="22"/>
  <c r="CG133" i="22"/>
  <c r="BV133" i="22" s="1"/>
  <c r="CG134" i="22"/>
  <c r="CG135" i="22"/>
  <c r="BV135" i="22" s="1"/>
  <c r="CG136" i="22"/>
  <c r="CG137" i="22"/>
  <c r="BV137" i="22" s="1"/>
  <c r="CG138" i="22"/>
  <c r="CG139" i="22"/>
  <c r="CG140" i="22"/>
  <c r="CG141" i="22"/>
  <c r="BV141" i="22" s="1"/>
  <c r="CG142" i="22"/>
  <c r="CG143" i="22"/>
  <c r="BV143" i="22" s="1"/>
  <c r="CG144" i="22"/>
  <c r="CG145" i="22"/>
  <c r="BV145" i="22" s="1"/>
  <c r="CG146" i="22"/>
  <c r="CG147" i="22"/>
  <c r="CG148" i="22"/>
  <c r="CG149" i="22"/>
  <c r="BV149" i="22" s="1"/>
  <c r="CG150" i="22"/>
  <c r="CG151" i="22"/>
  <c r="BV151" i="22" s="1"/>
  <c r="CG152" i="22"/>
  <c r="CG153" i="22"/>
  <c r="BV153" i="22" s="1"/>
  <c r="CG154" i="22"/>
  <c r="CG155" i="22"/>
  <c r="CG156" i="22"/>
  <c r="CG157" i="22"/>
  <c r="BV157" i="22" s="1"/>
  <c r="CG158" i="22"/>
  <c r="CG159" i="22"/>
  <c r="BV159" i="22" s="1"/>
  <c r="CG160" i="22"/>
  <c r="CG161" i="22"/>
  <c r="BV161" i="22" s="1"/>
  <c r="CG162" i="22"/>
  <c r="CG163" i="22"/>
  <c r="CG164" i="22"/>
  <c r="CG165" i="22"/>
  <c r="BV165" i="22" s="1"/>
  <c r="CG166" i="22"/>
  <c r="CG167" i="22"/>
  <c r="BV167" i="22" s="1"/>
  <c r="CG168" i="22"/>
  <c r="CG169" i="22"/>
  <c r="BV169" i="22" s="1"/>
  <c r="CG170" i="22"/>
  <c r="CG171" i="22"/>
  <c r="CG172" i="22"/>
  <c r="CG173" i="22"/>
  <c r="BV173" i="22" s="1"/>
  <c r="CG174" i="22"/>
  <c r="CG175" i="22"/>
  <c r="BV175" i="22" s="1"/>
  <c r="CG176" i="22"/>
  <c r="CG177" i="22"/>
  <c r="BV177" i="22" s="1"/>
  <c r="CG178" i="22"/>
  <c r="CG179" i="22"/>
  <c r="CG180" i="22"/>
  <c r="CG181" i="22"/>
  <c r="BV181" i="22" s="1"/>
  <c r="CG182" i="22"/>
  <c r="CG183" i="22"/>
  <c r="BV183" i="22" s="1"/>
  <c r="CG184" i="22"/>
  <c r="CG185" i="22"/>
  <c r="BV185" i="22" s="1"/>
  <c r="CG186" i="22"/>
  <c r="CG187" i="22"/>
  <c r="CG188" i="22"/>
  <c r="CG189" i="22"/>
  <c r="BV189" i="22" s="1"/>
  <c r="CG190" i="22"/>
  <c r="CG191" i="22"/>
  <c r="BV191" i="22" s="1"/>
  <c r="CG192" i="22"/>
  <c r="CG193" i="22"/>
  <c r="BV193" i="22" s="1"/>
  <c r="CG194" i="22"/>
  <c r="CG195" i="22"/>
  <c r="CG196" i="22"/>
  <c r="CG197" i="22"/>
  <c r="BV197" i="22" s="1"/>
  <c r="CG198" i="22"/>
  <c r="CG199" i="22"/>
  <c r="BV199" i="22" s="1"/>
  <c r="CG200" i="22"/>
  <c r="CG201" i="22"/>
  <c r="BV201" i="22" s="1"/>
  <c r="CG202" i="22"/>
  <c r="CG203" i="22"/>
  <c r="CG204" i="22"/>
  <c r="CG205" i="22"/>
  <c r="BV205" i="22" s="1"/>
  <c r="CG206" i="22"/>
  <c r="CG207" i="22"/>
  <c r="BV207" i="22" s="1"/>
  <c r="CG208" i="22"/>
  <c r="CG209" i="22"/>
  <c r="BV209" i="22" s="1"/>
  <c r="CG210" i="22"/>
  <c r="CG211" i="22"/>
  <c r="BV211" i="22" s="1"/>
  <c r="CG212" i="22"/>
  <c r="CG213" i="22"/>
  <c r="BV213" i="22" s="1"/>
  <c r="CG214" i="22"/>
  <c r="CG215" i="22"/>
  <c r="BV215" i="22" s="1"/>
  <c r="CG216" i="22"/>
  <c r="CG217" i="22"/>
  <c r="BV217" i="22" s="1"/>
  <c r="CG218" i="22"/>
  <c r="CG219" i="22"/>
  <c r="BV219" i="22" s="1"/>
  <c r="CG220" i="22"/>
  <c r="CG221" i="22"/>
  <c r="BV221" i="22" s="1"/>
  <c r="CG222" i="22"/>
  <c r="CG223" i="22"/>
  <c r="BV223" i="22" s="1"/>
  <c r="CG224" i="22"/>
  <c r="CG225" i="22"/>
  <c r="BV225" i="22" s="1"/>
  <c r="CG226" i="22"/>
  <c r="CG227" i="22"/>
  <c r="BV227" i="22" s="1"/>
  <c r="CG228" i="22"/>
  <c r="CG229" i="22"/>
  <c r="BV229" i="22" s="1"/>
  <c r="CG230" i="22"/>
  <c r="CH32" i="22"/>
  <c r="CH33" i="22"/>
  <c r="CH34" i="22"/>
  <c r="CH35" i="22"/>
  <c r="CH36" i="22"/>
  <c r="CH37" i="22"/>
  <c r="CH38" i="22"/>
  <c r="CH39" i="22"/>
  <c r="CH40" i="22"/>
  <c r="CH41" i="22"/>
  <c r="CH42" i="22"/>
  <c r="CH43" i="22"/>
  <c r="CH44" i="22"/>
  <c r="CH45" i="22"/>
  <c r="CH46" i="22"/>
  <c r="CH47" i="22"/>
  <c r="CH48" i="22"/>
  <c r="CH49" i="22"/>
  <c r="CH50" i="22"/>
  <c r="CH51" i="22"/>
  <c r="CH52" i="22"/>
  <c r="CH53" i="22"/>
  <c r="CH54" i="22"/>
  <c r="CH55" i="22"/>
  <c r="CH56" i="22"/>
  <c r="CH57" i="22"/>
  <c r="CH58" i="22"/>
  <c r="CH59" i="22"/>
  <c r="CH60" i="22"/>
  <c r="CH61" i="22"/>
  <c r="CH62" i="22"/>
  <c r="CH63" i="22"/>
  <c r="CH64" i="22"/>
  <c r="CH65" i="22"/>
  <c r="CH66" i="22"/>
  <c r="CH67" i="22"/>
  <c r="CH68" i="22"/>
  <c r="CH69" i="22"/>
  <c r="CH70" i="22"/>
  <c r="CH71" i="22"/>
  <c r="CH72" i="22"/>
  <c r="CH73" i="22"/>
  <c r="CH74" i="22"/>
  <c r="CH75" i="22"/>
  <c r="CH76" i="22"/>
  <c r="CH77" i="22"/>
  <c r="CH78" i="22"/>
  <c r="CH79" i="22"/>
  <c r="CH80" i="22"/>
  <c r="CH81" i="22"/>
  <c r="CH82" i="22"/>
  <c r="CH83" i="22"/>
  <c r="CH84" i="22"/>
  <c r="CH85" i="22"/>
  <c r="CH86" i="22"/>
  <c r="CH87" i="22"/>
  <c r="CH88" i="22"/>
  <c r="CH89" i="22"/>
  <c r="CH90" i="22"/>
  <c r="CH91" i="22"/>
  <c r="CH92" i="22"/>
  <c r="CH93" i="22"/>
  <c r="CH94" i="22"/>
  <c r="CH95" i="22"/>
  <c r="CH96" i="22"/>
  <c r="CH97" i="22"/>
  <c r="CH98" i="22"/>
  <c r="CH99" i="22"/>
  <c r="CH100" i="22"/>
  <c r="CH101" i="22"/>
  <c r="CH102" i="22"/>
  <c r="CH103" i="22"/>
  <c r="CH104" i="22"/>
  <c r="CH105" i="22"/>
  <c r="CH106" i="22"/>
  <c r="CH107" i="22"/>
  <c r="CH108" i="22"/>
  <c r="CH109" i="22"/>
  <c r="CH110" i="22"/>
  <c r="CH111" i="22"/>
  <c r="CH112" i="22"/>
  <c r="CH113" i="22"/>
  <c r="CH114" i="22"/>
  <c r="CH115" i="22"/>
  <c r="CH116" i="22"/>
  <c r="CH117" i="22"/>
  <c r="CH118" i="22"/>
  <c r="CH119" i="22"/>
  <c r="CH120" i="22"/>
  <c r="CH121" i="22"/>
  <c r="CH122" i="22"/>
  <c r="CH123" i="22"/>
  <c r="CH124" i="22"/>
  <c r="CH125" i="22"/>
  <c r="CH126" i="22"/>
  <c r="CH127" i="22"/>
  <c r="CH128" i="22"/>
  <c r="CH129" i="22"/>
  <c r="CH130" i="22"/>
  <c r="CH131" i="22"/>
  <c r="CH132" i="22"/>
  <c r="CH133" i="22"/>
  <c r="CH134" i="22"/>
  <c r="CH135" i="22"/>
  <c r="CH136" i="22"/>
  <c r="CH137" i="22"/>
  <c r="CH138" i="22"/>
  <c r="CH139" i="22"/>
  <c r="CH140" i="22"/>
  <c r="CH141" i="22"/>
  <c r="CH142" i="22"/>
  <c r="CH143" i="22"/>
  <c r="CH144" i="22"/>
  <c r="CH145" i="22"/>
  <c r="CH146" i="22"/>
  <c r="CH147" i="22"/>
  <c r="CH148" i="22"/>
  <c r="CH149" i="22"/>
  <c r="CH150" i="22"/>
  <c r="CH151" i="22"/>
  <c r="CH152" i="22"/>
  <c r="CH153" i="22"/>
  <c r="CH154" i="22"/>
  <c r="CH155" i="22"/>
  <c r="CH156" i="22"/>
  <c r="CH157" i="22"/>
  <c r="CH158" i="22"/>
  <c r="CH159" i="22"/>
  <c r="CH160" i="22"/>
  <c r="CH161" i="22"/>
  <c r="CH162" i="22"/>
  <c r="CH163" i="22"/>
  <c r="CH164" i="22"/>
  <c r="CH165" i="22"/>
  <c r="CH166" i="22"/>
  <c r="CH167" i="22"/>
  <c r="CH168" i="22"/>
  <c r="CH169" i="22"/>
  <c r="CH170" i="22"/>
  <c r="CH171" i="22"/>
  <c r="CH172" i="22"/>
  <c r="CH173" i="22"/>
  <c r="CH174" i="22"/>
  <c r="CH175" i="22"/>
  <c r="CH176" i="22"/>
  <c r="CH177" i="22"/>
  <c r="CH178" i="22"/>
  <c r="CH179" i="22"/>
  <c r="CH180" i="22"/>
  <c r="CH181" i="22"/>
  <c r="CH182" i="22"/>
  <c r="CH183" i="22"/>
  <c r="CH184" i="22"/>
  <c r="CH185" i="22"/>
  <c r="CH186" i="22"/>
  <c r="CH187" i="22"/>
  <c r="CH188" i="22"/>
  <c r="CH189" i="22"/>
  <c r="CH190" i="22"/>
  <c r="CH191" i="22"/>
  <c r="CH192" i="22"/>
  <c r="CH193" i="22"/>
  <c r="CH194" i="22"/>
  <c r="CH195" i="22"/>
  <c r="CH196" i="22"/>
  <c r="CH197" i="22"/>
  <c r="CH198" i="22"/>
  <c r="CH199" i="22"/>
  <c r="CH200" i="22"/>
  <c r="CH201" i="22"/>
  <c r="CH202" i="22"/>
  <c r="CH203" i="22"/>
  <c r="CH204" i="22"/>
  <c r="CH205" i="22"/>
  <c r="CH206" i="22"/>
  <c r="CH207" i="22"/>
  <c r="CH208" i="22"/>
  <c r="CH209" i="22"/>
  <c r="CH210" i="22"/>
  <c r="CH211" i="22"/>
  <c r="CH212" i="22"/>
  <c r="CH213" i="22"/>
  <c r="CH214" i="22"/>
  <c r="CH215" i="22"/>
  <c r="CH216" i="22"/>
  <c r="CH217" i="22"/>
  <c r="CH218" i="22"/>
  <c r="CH219" i="22"/>
  <c r="CH220" i="22"/>
  <c r="CH221" i="22"/>
  <c r="CH222" i="22"/>
  <c r="CH223" i="22"/>
  <c r="CH224" i="22"/>
  <c r="CH225" i="22"/>
  <c r="CH226" i="22"/>
  <c r="CH227" i="22"/>
  <c r="CH228" i="22"/>
  <c r="CH229" i="22"/>
  <c r="CH230" i="22"/>
  <c r="CP33" i="22"/>
  <c r="CO33" i="22"/>
  <c r="CN33" i="22"/>
  <c r="CM33" i="22"/>
  <c r="CL33" i="22"/>
  <c r="CK33" i="22"/>
  <c r="CJ33" i="22"/>
  <c r="CI33" i="22"/>
  <c r="CP32" i="22"/>
  <c r="CO32" i="22"/>
  <c r="CN32" i="22"/>
  <c r="CM32" i="22"/>
  <c r="CL32" i="22"/>
  <c r="CK32" i="22"/>
  <c r="CJ32" i="22"/>
  <c r="CI32" i="22"/>
  <c r="BV228" i="22" l="1"/>
  <c r="BV220" i="22"/>
  <c r="BV212" i="22"/>
  <c r="BV204" i="22"/>
  <c r="BV196" i="22"/>
  <c r="BV188" i="22"/>
  <c r="BV180" i="22"/>
  <c r="BV172" i="22"/>
  <c r="BV164" i="22"/>
  <c r="BV156" i="22"/>
  <c r="BV148" i="22"/>
  <c r="BV140" i="22"/>
  <c r="BV132" i="22"/>
  <c r="BV124" i="22"/>
  <c r="BV116" i="22"/>
  <c r="BV108" i="22"/>
  <c r="BV100" i="22"/>
  <c r="BV92" i="22"/>
  <c r="BV84" i="22"/>
  <c r="BV76" i="22"/>
  <c r="BV68" i="22"/>
  <c r="BV60" i="22"/>
  <c r="BV52" i="22"/>
  <c r="BV44" i="22"/>
  <c r="BV36" i="22"/>
  <c r="CT36" i="22"/>
  <c r="BU36" i="22" s="1"/>
  <c r="CT44" i="22"/>
  <c r="BU44" i="22" s="1"/>
  <c r="CT52" i="22"/>
  <c r="BU52" i="22" s="1"/>
  <c r="CT60" i="22"/>
  <c r="BU60" i="22" s="1"/>
  <c r="CT68" i="22"/>
  <c r="BU68" i="22" s="1"/>
  <c r="CT76" i="22"/>
  <c r="BU76" i="22" s="1"/>
  <c r="CT84" i="22"/>
  <c r="BU84" i="22" s="1"/>
  <c r="CT92" i="22"/>
  <c r="BU92" i="22" s="1"/>
  <c r="CT100" i="22"/>
  <c r="BU100" i="22" s="1"/>
  <c r="CT108" i="22"/>
  <c r="BU108" i="22" s="1"/>
  <c r="CT116" i="22"/>
  <c r="BU116" i="22" s="1"/>
  <c r="CT124" i="22"/>
  <c r="BU124" i="22" s="1"/>
  <c r="CT132" i="22"/>
  <c r="BU132" i="22" s="1"/>
  <c r="CT140" i="22"/>
  <c r="BU140" i="22" s="1"/>
  <c r="CT148" i="22"/>
  <c r="BU148" i="22" s="1"/>
  <c r="CT156" i="22"/>
  <c r="BU156" i="22" s="1"/>
  <c r="CT164" i="22"/>
  <c r="BU164" i="22" s="1"/>
  <c r="CT172" i="22"/>
  <c r="BU172" i="22" s="1"/>
  <c r="CT180" i="22"/>
  <c r="BU180" i="22" s="1"/>
  <c r="CT188" i="22"/>
  <c r="BU188" i="22" s="1"/>
  <c r="CT196" i="22"/>
  <c r="BU196" i="22" s="1"/>
  <c r="CT204" i="22"/>
  <c r="BU204" i="22" s="1"/>
  <c r="CT212" i="22"/>
  <c r="BU212" i="22" s="1"/>
  <c r="CT220" i="22"/>
  <c r="BU220" i="22" s="1"/>
  <c r="CT228" i="22"/>
  <c r="BU228" i="22" s="1"/>
  <c r="BV226" i="22"/>
  <c r="BV218" i="22"/>
  <c r="BV210" i="22"/>
  <c r="BV202" i="22"/>
  <c r="BV194" i="22"/>
  <c r="BV186" i="22"/>
  <c r="BV178" i="22"/>
  <c r="BV170" i="22"/>
  <c r="BV162" i="22"/>
  <c r="BV154" i="22"/>
  <c r="BV146" i="22"/>
  <c r="BV138" i="22"/>
  <c r="BV130" i="22"/>
  <c r="BV122" i="22"/>
  <c r="BV114" i="22"/>
  <c r="BV106" i="22"/>
  <c r="BV98" i="22"/>
  <c r="BV90" i="22"/>
  <c r="BV82" i="22"/>
  <c r="BV74" i="22"/>
  <c r="BV66" i="22"/>
  <c r="BV58" i="22"/>
  <c r="BV50" i="22"/>
  <c r="BV42" i="22"/>
  <c r="BV230" i="22"/>
  <c r="BV222" i="22"/>
  <c r="BV214" i="22"/>
  <c r="BV206" i="22"/>
  <c r="BV198" i="22"/>
  <c r="BV190" i="22"/>
  <c r="BV182" i="22"/>
  <c r="BV174" i="22"/>
  <c r="BV166" i="22"/>
  <c r="BV158" i="22"/>
  <c r="BV150" i="22"/>
  <c r="BV142" i="22"/>
  <c r="BV134" i="22"/>
  <c r="BV126" i="22"/>
  <c r="BV118" i="22"/>
  <c r="BV110" i="22"/>
  <c r="BV102" i="22"/>
  <c r="BV94" i="22"/>
  <c r="BV86" i="22"/>
  <c r="BV78" i="22"/>
  <c r="BV70" i="22"/>
  <c r="BV62" i="22"/>
  <c r="BV54" i="22"/>
  <c r="BV46" i="22"/>
  <c r="BV38" i="22"/>
  <c r="CT34" i="22"/>
  <c r="BU34" i="22" s="1"/>
  <c r="CT42" i="22"/>
  <c r="BU42" i="22" s="1"/>
  <c r="CT50" i="22"/>
  <c r="BU50" i="22" s="1"/>
  <c r="CT58" i="22"/>
  <c r="BU58" i="22" s="1"/>
  <c r="CT66" i="22"/>
  <c r="BU66" i="22" s="1"/>
  <c r="CT74" i="22"/>
  <c r="BU74" i="22" s="1"/>
  <c r="CT82" i="22"/>
  <c r="BU82" i="22" s="1"/>
  <c r="CT90" i="22"/>
  <c r="BU90" i="22" s="1"/>
  <c r="CT98" i="22"/>
  <c r="BU98" i="22" s="1"/>
  <c r="CT106" i="22"/>
  <c r="BU106" i="22" s="1"/>
  <c r="CT114" i="22"/>
  <c r="BU114" i="22" s="1"/>
  <c r="CT122" i="22"/>
  <c r="BU122" i="22" s="1"/>
  <c r="CT130" i="22"/>
  <c r="BU130" i="22" s="1"/>
  <c r="CT138" i="22"/>
  <c r="BU138" i="22" s="1"/>
  <c r="CT146" i="22"/>
  <c r="BU146" i="22" s="1"/>
  <c r="CT154" i="22"/>
  <c r="BU154" i="22" s="1"/>
  <c r="CT162" i="22"/>
  <c r="BU162" i="22" s="1"/>
  <c r="CT170" i="22"/>
  <c r="BU170" i="22" s="1"/>
  <c r="CT178" i="22"/>
  <c r="BU178" i="22" s="1"/>
  <c r="CT186" i="22"/>
  <c r="BU186" i="22" s="1"/>
  <c r="CT194" i="22"/>
  <c r="BU194" i="22" s="1"/>
  <c r="CT202" i="22"/>
  <c r="BU202" i="22" s="1"/>
  <c r="CT210" i="22"/>
  <c r="BU210" i="22" s="1"/>
  <c r="CT218" i="22"/>
  <c r="BU218" i="22" s="1"/>
  <c r="CT226" i="22"/>
  <c r="BU226" i="22" s="1"/>
  <c r="BV37" i="22"/>
  <c r="BV203" i="22"/>
  <c r="BV195" i="22"/>
  <c r="BV187" i="22"/>
  <c r="BV179" i="22"/>
  <c r="BV171" i="22"/>
  <c r="BV139" i="22"/>
  <c r="BV115" i="22"/>
  <c r="BV91" i="22"/>
  <c r="BV67" i="22"/>
  <c r="BV43" i="22"/>
  <c r="BV34" i="22"/>
  <c r="BV155" i="22"/>
  <c r="BV123" i="22"/>
  <c r="BV75" i="22"/>
  <c r="BV129" i="22"/>
  <c r="BV121" i="22"/>
  <c r="BV113" i="22"/>
  <c r="BV105" i="22"/>
  <c r="BV97" i="22"/>
  <c r="BV89" i="22"/>
  <c r="BV81" i="22"/>
  <c r="BV73" i="22"/>
  <c r="BV65" i="22"/>
  <c r="BV57" i="22"/>
  <c r="BV49" i="22"/>
  <c r="BV41" i="22"/>
  <c r="BV33" i="22"/>
  <c r="BV147" i="22"/>
  <c r="BV99" i="22"/>
  <c r="BV224" i="22"/>
  <c r="BV216" i="22"/>
  <c r="BV208" i="22"/>
  <c r="BV200" i="22"/>
  <c r="BV192" i="22"/>
  <c r="BV184" i="22"/>
  <c r="BV176" i="22"/>
  <c r="BV168" i="22"/>
  <c r="BV160" i="22"/>
  <c r="BV152" i="22"/>
  <c r="BV144" i="22"/>
  <c r="BV136" i="22"/>
  <c r="BV128" i="22"/>
  <c r="BV120" i="22"/>
  <c r="BV112" i="22"/>
  <c r="BV104" i="22"/>
  <c r="BV96" i="22"/>
  <c r="BV88" i="22"/>
  <c r="BV80" i="22"/>
  <c r="BV72" i="22"/>
  <c r="BV64" i="22"/>
  <c r="BV56" i="22"/>
  <c r="BV48" i="22"/>
  <c r="BV40" i="22"/>
  <c r="BV32" i="22"/>
  <c r="BV163" i="22"/>
  <c r="BV131" i="22"/>
  <c r="BV107" i="22"/>
  <c r="BV83" i="22"/>
  <c r="BV59" i="22"/>
  <c r="BV51" i="22"/>
  <c r="BV35" i="22"/>
  <c r="CY2" i="22"/>
  <c r="CY3" i="22"/>
  <c r="BX33" i="22"/>
  <c r="BY33" i="22"/>
  <c r="CY6" i="22" l="1"/>
  <c r="F6" i="22"/>
  <c r="F12" i="22"/>
  <c r="AW12" i="22" s="1"/>
  <c r="L61" i="23"/>
  <c r="L58" i="23"/>
  <c r="L55" i="23"/>
  <c r="L52" i="23"/>
  <c r="L49" i="23"/>
  <c r="L46" i="23"/>
  <c r="L43" i="23"/>
  <c r="L41" i="23"/>
  <c r="P24" i="23"/>
  <c r="P22" i="23"/>
  <c r="AN9" i="23"/>
  <c r="AM9" i="23"/>
  <c r="AL9" i="23"/>
  <c r="AK9" i="23"/>
  <c r="AN8" i="23"/>
  <c r="AM8" i="23"/>
  <c r="AL8" i="23"/>
  <c r="AK8" i="23"/>
  <c r="BB31" i="22" l="1"/>
  <c r="BX230" i="22"/>
  <c r="BX229" i="22"/>
  <c r="BX228" i="22"/>
  <c r="BX227" i="22"/>
  <c r="BX226" i="22"/>
  <c r="BX225" i="22"/>
  <c r="BX224" i="22"/>
  <c r="BX223" i="22"/>
  <c r="BX222" i="22"/>
  <c r="BX221" i="22"/>
  <c r="BX220" i="22"/>
  <c r="BX219" i="22"/>
  <c r="BX218" i="22"/>
  <c r="BX217" i="22"/>
  <c r="BX216" i="22"/>
  <c r="BX215" i="22"/>
  <c r="BX214" i="22"/>
  <c r="BX213" i="22"/>
  <c r="BX212" i="22"/>
  <c r="BX211" i="22"/>
  <c r="BX210" i="22"/>
  <c r="BX209" i="22"/>
  <c r="BX208" i="22"/>
  <c r="BX207" i="22"/>
  <c r="BX206" i="22"/>
  <c r="BX205" i="22"/>
  <c r="BX204" i="22"/>
  <c r="BX203" i="22"/>
  <c r="BX202" i="22"/>
  <c r="BX201" i="22"/>
  <c r="BX200" i="22"/>
  <c r="BX199" i="22"/>
  <c r="BX198" i="22"/>
  <c r="BX197" i="22"/>
  <c r="BX196" i="22"/>
  <c r="BX195" i="22"/>
  <c r="BX194" i="22"/>
  <c r="BX193" i="22"/>
  <c r="BX192" i="22"/>
  <c r="BX191" i="22"/>
  <c r="BX190" i="22"/>
  <c r="BX189" i="22"/>
  <c r="BX188" i="22"/>
  <c r="BX187" i="22"/>
  <c r="BX186" i="22"/>
  <c r="BX185" i="22"/>
  <c r="BX184" i="22"/>
  <c r="BX183" i="22"/>
  <c r="BX182" i="22"/>
  <c r="BX181" i="22"/>
  <c r="BX180" i="22"/>
  <c r="BX179" i="22"/>
  <c r="BX178" i="22"/>
  <c r="BX177" i="22"/>
  <c r="BX176" i="22"/>
  <c r="BX175" i="22"/>
  <c r="BX174" i="22"/>
  <c r="BX173" i="22"/>
  <c r="BX172" i="22"/>
  <c r="BX171" i="22"/>
  <c r="BX170" i="22"/>
  <c r="BX169" i="22"/>
  <c r="BX168" i="22"/>
  <c r="BX167" i="22"/>
  <c r="BX166" i="22"/>
  <c r="BX165" i="22"/>
  <c r="BX164" i="22"/>
  <c r="BX163" i="22"/>
  <c r="BX162" i="22"/>
  <c r="BX161" i="22"/>
  <c r="BX160" i="22"/>
  <c r="BX159" i="22"/>
  <c r="BX158" i="22"/>
  <c r="BX157" i="22"/>
  <c r="BX156" i="22"/>
  <c r="BX155" i="22"/>
  <c r="BX154" i="22"/>
  <c r="BX153" i="22"/>
  <c r="BX152" i="22"/>
  <c r="BX151" i="22"/>
  <c r="BX150" i="22"/>
  <c r="BX149" i="22"/>
  <c r="BX148" i="22"/>
  <c r="BX147" i="22"/>
  <c r="BX146" i="22"/>
  <c r="BX145" i="22"/>
  <c r="BX144" i="22"/>
  <c r="BX143" i="22"/>
  <c r="BX142" i="22"/>
  <c r="BX141" i="22"/>
  <c r="BX140" i="22"/>
  <c r="BX139" i="22"/>
  <c r="BX138" i="22"/>
  <c r="BX137" i="22"/>
  <c r="BX136" i="22"/>
  <c r="BX135" i="22"/>
  <c r="BX134" i="22"/>
  <c r="BX133" i="22"/>
  <c r="BX132" i="22"/>
  <c r="BX131" i="22"/>
  <c r="BX130" i="22"/>
  <c r="BX129" i="22"/>
  <c r="BX128" i="22"/>
  <c r="BX127" i="22"/>
  <c r="BX126" i="22"/>
  <c r="BX125" i="22"/>
  <c r="BX124" i="22"/>
  <c r="BX123" i="22"/>
  <c r="BX122" i="22"/>
  <c r="BX121" i="22"/>
  <c r="BX120" i="22"/>
  <c r="BX119" i="22"/>
  <c r="BX118" i="22"/>
  <c r="BX117" i="22"/>
  <c r="BX116" i="22"/>
  <c r="BX115" i="22"/>
  <c r="BX114" i="22"/>
  <c r="BX113" i="22"/>
  <c r="BX112" i="22"/>
  <c r="BX111" i="22"/>
  <c r="BX110" i="22"/>
  <c r="BX109" i="22"/>
  <c r="BX108" i="22"/>
  <c r="BX107" i="22"/>
  <c r="BX106" i="22"/>
  <c r="BX105" i="22"/>
  <c r="BX104" i="22"/>
  <c r="BX103" i="22"/>
  <c r="BX102" i="22"/>
  <c r="BX101" i="22"/>
  <c r="BX100" i="22"/>
  <c r="BX99" i="22"/>
  <c r="BX98" i="22"/>
  <c r="BX97" i="22"/>
  <c r="BX96" i="22"/>
  <c r="BX95" i="22"/>
  <c r="BX94" i="22"/>
  <c r="BX93" i="22"/>
  <c r="BX92" i="22"/>
  <c r="BX91" i="22"/>
  <c r="BX90" i="22"/>
  <c r="BX89" i="22"/>
  <c r="BX88" i="22"/>
  <c r="BX87" i="22"/>
  <c r="BX86" i="22"/>
  <c r="BX85" i="22"/>
  <c r="BX84" i="22"/>
  <c r="BX83" i="22"/>
  <c r="BX82" i="22"/>
  <c r="BX81" i="22"/>
  <c r="BX80" i="22"/>
  <c r="BX79" i="22"/>
  <c r="BX78" i="22"/>
  <c r="BX77" i="22"/>
  <c r="BX76" i="22"/>
  <c r="BX75" i="22"/>
  <c r="BX74" i="22"/>
  <c r="BX73" i="22"/>
  <c r="BX72" i="22"/>
  <c r="BX71" i="22"/>
  <c r="BX70" i="22"/>
  <c r="BX69" i="22"/>
  <c r="BX68" i="22"/>
  <c r="BX67" i="22"/>
  <c r="BX66" i="22"/>
  <c r="BX65" i="22"/>
  <c r="BX64" i="22"/>
  <c r="BX63" i="22"/>
  <c r="BX62" i="22"/>
  <c r="BX61" i="22"/>
  <c r="BX60" i="22"/>
  <c r="BX59" i="22"/>
  <c r="BX58" i="22"/>
  <c r="BX57" i="22"/>
  <c r="BX56" i="22"/>
  <c r="BX55" i="22"/>
  <c r="BX54" i="22"/>
  <c r="BX53" i="22"/>
  <c r="BX52" i="22"/>
  <c r="BX51" i="22"/>
  <c r="BX50" i="22"/>
  <c r="BX49" i="22"/>
  <c r="BX48" i="22"/>
  <c r="BX47" i="22"/>
  <c r="BX46" i="22"/>
  <c r="BX45" i="22"/>
  <c r="BX44" i="22"/>
  <c r="BX43" i="22"/>
  <c r="BX42" i="22"/>
  <c r="BX41" i="22"/>
  <c r="BX40" i="22"/>
  <c r="BX39" i="22"/>
  <c r="BX38" i="22"/>
  <c r="BX37" i="22"/>
  <c r="BX36" i="22"/>
  <c r="BX35" i="22"/>
  <c r="BX34" i="22"/>
  <c r="BX32" i="22"/>
  <c r="BY230" i="22" l="1"/>
  <c r="BY229" i="22"/>
  <c r="BY228" i="22"/>
  <c r="BY227" i="22"/>
  <c r="BY226" i="22"/>
  <c r="BY225" i="22"/>
  <c r="BY224" i="22"/>
  <c r="BY223" i="22"/>
  <c r="BY222" i="22"/>
  <c r="BY221" i="22"/>
  <c r="BY220" i="22"/>
  <c r="BY219" i="22"/>
  <c r="BY218" i="22"/>
  <c r="BY217" i="22"/>
  <c r="BY216" i="22"/>
  <c r="BY215" i="22"/>
  <c r="BY214" i="22"/>
  <c r="BY213" i="22"/>
  <c r="BY212" i="22"/>
  <c r="BY211" i="22"/>
  <c r="BY210" i="22"/>
  <c r="BY209" i="22"/>
  <c r="BY208" i="22"/>
  <c r="BY207" i="22"/>
  <c r="BY206" i="22"/>
  <c r="BY205" i="22"/>
  <c r="BY204" i="22"/>
  <c r="BY203" i="22"/>
  <c r="BY202" i="22"/>
  <c r="BY201" i="22"/>
  <c r="BY200" i="22"/>
  <c r="BY199" i="22"/>
  <c r="BY198" i="22"/>
  <c r="BY197" i="22"/>
  <c r="BY196" i="22"/>
  <c r="BY195" i="22"/>
  <c r="BY194" i="22"/>
  <c r="BY193" i="22"/>
  <c r="BY192" i="22"/>
  <c r="BY191" i="22"/>
  <c r="BY190" i="22"/>
  <c r="BY189" i="22"/>
  <c r="BY188" i="22"/>
  <c r="BY187" i="22"/>
  <c r="BY186" i="22"/>
  <c r="BY185" i="22"/>
  <c r="BY184" i="22"/>
  <c r="BY183" i="22"/>
  <c r="BY182" i="22"/>
  <c r="BY181" i="22"/>
  <c r="BY180" i="22"/>
  <c r="BY179" i="22"/>
  <c r="BY178" i="22"/>
  <c r="BY177" i="22"/>
  <c r="BY176" i="22"/>
  <c r="BY175" i="22"/>
  <c r="BY174" i="22"/>
  <c r="BY173" i="22"/>
  <c r="BY172" i="22"/>
  <c r="BY171" i="22"/>
  <c r="BY170" i="22"/>
  <c r="BY169" i="22"/>
  <c r="BY168" i="22"/>
  <c r="BY167" i="22"/>
  <c r="BY166" i="22"/>
  <c r="BY165" i="22"/>
  <c r="BY164" i="22"/>
  <c r="BY163" i="22"/>
  <c r="BY162" i="22"/>
  <c r="BY161" i="22"/>
  <c r="BY160" i="22"/>
  <c r="BY159" i="22"/>
  <c r="BY158" i="22"/>
  <c r="BY157" i="22"/>
  <c r="BY156" i="22"/>
  <c r="BY155" i="22"/>
  <c r="BY154" i="22"/>
  <c r="BY153" i="22"/>
  <c r="BY152" i="22"/>
  <c r="BY151" i="22"/>
  <c r="BY150" i="22"/>
  <c r="BY149" i="22"/>
  <c r="BY148" i="22"/>
  <c r="BY147" i="22"/>
  <c r="BY146" i="22"/>
  <c r="BY145" i="22"/>
  <c r="BY144" i="22"/>
  <c r="BY143" i="22"/>
  <c r="BY142" i="22"/>
  <c r="BY141" i="22"/>
  <c r="BY140" i="22"/>
  <c r="BY139" i="22"/>
  <c r="BY138" i="22"/>
  <c r="BY137" i="22"/>
  <c r="BY136" i="22"/>
  <c r="BY135" i="22"/>
  <c r="BY134" i="22"/>
  <c r="BY133" i="22"/>
  <c r="BY132" i="22"/>
  <c r="BY131" i="22"/>
  <c r="BY130" i="22"/>
  <c r="BY129" i="22"/>
  <c r="BY128" i="22"/>
  <c r="BY127" i="22"/>
  <c r="BY126" i="22"/>
  <c r="BY125" i="22"/>
  <c r="BY124" i="22"/>
  <c r="BY123" i="22"/>
  <c r="BY122" i="22"/>
  <c r="BY121" i="22"/>
  <c r="BY120" i="22"/>
  <c r="BY119" i="22"/>
  <c r="BY118" i="22"/>
  <c r="BY117" i="22"/>
  <c r="BY116" i="22"/>
  <c r="BY115" i="22"/>
  <c r="BY114" i="22"/>
  <c r="BY113" i="22"/>
  <c r="BY112" i="22"/>
  <c r="BY111" i="22"/>
  <c r="BY110" i="22"/>
  <c r="BY109" i="22"/>
  <c r="BY108" i="22"/>
  <c r="BY107" i="22"/>
  <c r="BY106" i="22"/>
  <c r="BY105" i="22"/>
  <c r="BY104" i="22"/>
  <c r="BY103" i="22"/>
  <c r="BY102" i="22"/>
  <c r="BY101" i="22"/>
  <c r="BY100" i="22"/>
  <c r="BY99" i="22"/>
  <c r="BY98" i="22"/>
  <c r="BY97" i="22"/>
  <c r="BY96" i="22"/>
  <c r="BY95" i="22"/>
  <c r="BY94" i="22"/>
  <c r="BY93" i="22"/>
  <c r="BY92" i="22"/>
  <c r="BY91" i="22"/>
  <c r="BY90" i="22"/>
  <c r="BY89" i="22"/>
  <c r="BY88" i="22"/>
  <c r="BY87" i="22"/>
  <c r="BY86" i="22"/>
  <c r="BY85" i="22"/>
  <c r="BY84" i="22"/>
  <c r="BY83" i="22"/>
  <c r="BY82" i="22"/>
  <c r="BY81" i="22"/>
  <c r="BY80" i="22"/>
  <c r="BY79" i="22"/>
  <c r="BY78" i="22"/>
  <c r="BY77" i="22"/>
  <c r="BY76" i="22"/>
  <c r="BY75" i="22"/>
  <c r="BY74" i="22"/>
  <c r="BY73" i="22"/>
  <c r="BY72" i="22"/>
  <c r="BY71" i="22"/>
  <c r="BY70" i="22"/>
  <c r="BY69" i="22"/>
  <c r="BY68" i="22"/>
  <c r="BY67" i="22"/>
  <c r="BY66" i="22"/>
  <c r="BY65" i="22"/>
  <c r="BY64" i="22"/>
  <c r="BY63" i="22"/>
  <c r="BY62" i="22"/>
  <c r="BY61" i="22"/>
  <c r="BY60" i="22"/>
  <c r="BY59" i="22"/>
  <c r="BY58" i="22"/>
  <c r="BY57" i="22"/>
  <c r="BY56" i="22"/>
  <c r="BY55" i="22"/>
  <c r="BY54" i="22"/>
  <c r="BY53" i="22"/>
  <c r="BY52" i="22"/>
  <c r="BY51" i="22"/>
  <c r="BY50" i="22"/>
  <c r="BY49" i="22"/>
  <c r="BY48" i="22"/>
  <c r="BY47" i="22"/>
  <c r="BY46" i="22"/>
  <c r="BY45" i="22"/>
  <c r="BY44" i="22"/>
  <c r="BY43" i="22"/>
  <c r="BY42" i="22"/>
  <c r="BY41" i="22"/>
  <c r="BY40" i="22"/>
  <c r="BY39" i="22"/>
  <c r="BY38" i="22"/>
  <c r="BY37" i="22"/>
  <c r="BY36" i="22"/>
  <c r="BY35" i="22"/>
  <c r="BY34" i="22"/>
  <c r="BY32" i="22"/>
  <c r="BY31" i="22"/>
  <c r="F7" i="22"/>
  <c r="J7" i="22" s="1"/>
  <c r="BQ13" i="22" l="1"/>
  <c r="BQ11" i="22"/>
  <c r="BQ12" i="22"/>
  <c r="BQ10" i="22"/>
  <c r="BL12" i="22"/>
  <c r="BL11" i="22"/>
  <c r="DB15" i="22"/>
  <c r="DB14" i="22"/>
  <c r="DB13" i="22"/>
  <c r="DB12" i="22"/>
  <c r="DB5" i="22"/>
  <c r="DB9" i="22" l="1"/>
  <c r="DB11" i="22"/>
  <c r="DB10" i="22"/>
  <c r="CP34" i="22"/>
  <c r="CP35" i="22"/>
  <c r="CP36" i="22"/>
  <c r="CP37" i="22"/>
  <c r="CP38" i="22"/>
  <c r="CP39" i="22"/>
  <c r="CP40" i="22"/>
  <c r="CP41" i="22"/>
  <c r="CP42" i="22"/>
  <c r="CP43" i="22"/>
  <c r="CP44" i="22"/>
  <c r="CP45" i="22"/>
  <c r="CP46" i="22"/>
  <c r="CP47" i="22"/>
  <c r="CP48" i="22"/>
  <c r="CP49" i="22"/>
  <c r="CP50" i="22"/>
  <c r="CP51" i="22"/>
  <c r="CP52" i="22"/>
  <c r="CP53" i="22"/>
  <c r="CP54" i="22"/>
  <c r="CP55" i="22"/>
  <c r="CP56" i="22"/>
  <c r="CP57" i="22"/>
  <c r="CP58" i="22"/>
  <c r="CP59" i="22"/>
  <c r="CP60" i="22"/>
  <c r="CP61" i="22"/>
  <c r="CP62" i="22"/>
  <c r="CP63" i="22"/>
  <c r="CP64" i="22"/>
  <c r="CP65" i="22"/>
  <c r="CP66" i="22"/>
  <c r="CP67" i="22"/>
  <c r="CP68" i="22"/>
  <c r="CP69" i="22"/>
  <c r="CP70" i="22"/>
  <c r="CP71" i="22"/>
  <c r="CP72" i="22"/>
  <c r="CP73" i="22"/>
  <c r="CP74" i="22"/>
  <c r="CP75" i="22"/>
  <c r="CP76" i="22"/>
  <c r="CP77" i="22"/>
  <c r="CP78" i="22"/>
  <c r="CP79" i="22"/>
  <c r="CP80" i="22"/>
  <c r="CP81" i="22"/>
  <c r="CP82" i="22"/>
  <c r="CP83" i="22"/>
  <c r="CP84" i="22"/>
  <c r="CP85" i="22"/>
  <c r="CP86" i="22"/>
  <c r="CP87" i="22"/>
  <c r="CP88" i="22"/>
  <c r="CP89" i="22"/>
  <c r="CP90" i="22"/>
  <c r="CP91" i="22"/>
  <c r="CP92" i="22"/>
  <c r="CP93" i="22"/>
  <c r="CP94" i="22"/>
  <c r="CP95" i="22"/>
  <c r="CP96" i="22"/>
  <c r="CP97" i="22"/>
  <c r="CP98" i="22"/>
  <c r="CP99" i="22"/>
  <c r="CP100" i="22"/>
  <c r="CP101" i="22"/>
  <c r="CP102" i="22"/>
  <c r="CP103" i="22"/>
  <c r="CP104" i="22"/>
  <c r="CP105" i="22"/>
  <c r="CP106" i="22"/>
  <c r="CP107" i="22"/>
  <c r="CP108" i="22"/>
  <c r="CP109" i="22"/>
  <c r="CP110" i="22"/>
  <c r="CP111" i="22"/>
  <c r="CP112" i="22"/>
  <c r="CP113" i="22"/>
  <c r="CP114" i="22"/>
  <c r="CP115" i="22"/>
  <c r="CP116" i="22"/>
  <c r="CP117" i="22"/>
  <c r="CP118" i="22"/>
  <c r="CP119" i="22"/>
  <c r="CP120" i="22"/>
  <c r="CP121" i="22"/>
  <c r="CP122" i="22"/>
  <c r="CP123" i="22"/>
  <c r="CP124" i="22"/>
  <c r="CP125" i="22"/>
  <c r="CP126" i="22"/>
  <c r="CP127" i="22"/>
  <c r="CP128" i="22"/>
  <c r="CP129" i="22"/>
  <c r="CP130" i="22"/>
  <c r="CP131" i="22"/>
  <c r="CP132" i="22"/>
  <c r="CP133" i="22"/>
  <c r="CP134" i="22"/>
  <c r="CP135" i="22"/>
  <c r="CP136" i="22"/>
  <c r="CP137" i="22"/>
  <c r="CP138" i="22"/>
  <c r="CP139" i="22"/>
  <c r="CP140" i="22"/>
  <c r="CP141" i="22"/>
  <c r="CP142" i="22"/>
  <c r="CP143" i="22"/>
  <c r="CP144" i="22"/>
  <c r="CP145" i="22"/>
  <c r="CP146" i="22"/>
  <c r="CP147" i="22"/>
  <c r="CP148" i="22"/>
  <c r="CP149" i="22"/>
  <c r="CP150" i="22"/>
  <c r="CP151" i="22"/>
  <c r="CP152" i="22"/>
  <c r="CP153" i="22"/>
  <c r="CP154" i="22"/>
  <c r="CP155" i="22"/>
  <c r="CP156" i="22"/>
  <c r="CP157" i="22"/>
  <c r="CP158" i="22"/>
  <c r="CP159" i="22"/>
  <c r="CP160" i="22"/>
  <c r="CP161" i="22"/>
  <c r="CP162" i="22"/>
  <c r="CP163" i="22"/>
  <c r="CP164" i="22"/>
  <c r="CP165" i="22"/>
  <c r="CP166" i="22"/>
  <c r="CP167" i="22"/>
  <c r="CP168" i="22"/>
  <c r="CP169" i="22"/>
  <c r="CP170" i="22"/>
  <c r="CP171" i="22"/>
  <c r="CP172" i="22"/>
  <c r="CP173" i="22"/>
  <c r="CP174" i="22"/>
  <c r="CP175" i="22"/>
  <c r="CP176" i="22"/>
  <c r="CP177" i="22"/>
  <c r="CP178" i="22"/>
  <c r="CP179" i="22"/>
  <c r="CP180" i="22"/>
  <c r="CP181" i="22"/>
  <c r="CP182" i="22"/>
  <c r="CP183" i="22"/>
  <c r="CP184" i="22"/>
  <c r="CP185" i="22"/>
  <c r="CP186" i="22"/>
  <c r="CP187" i="22"/>
  <c r="CP188" i="22"/>
  <c r="CP189" i="22"/>
  <c r="CP190" i="22"/>
  <c r="CP191" i="22"/>
  <c r="CP192" i="22"/>
  <c r="CP193" i="22"/>
  <c r="CP194" i="22"/>
  <c r="CP195" i="22"/>
  <c r="CP196" i="22"/>
  <c r="CP197" i="22"/>
  <c r="CP198" i="22"/>
  <c r="CP199" i="22"/>
  <c r="CP200" i="22"/>
  <c r="CP201" i="22"/>
  <c r="CP202" i="22"/>
  <c r="CP203" i="22"/>
  <c r="CP204" i="22"/>
  <c r="CP205" i="22"/>
  <c r="CP206" i="22"/>
  <c r="CP207" i="22"/>
  <c r="CP208" i="22"/>
  <c r="CP209" i="22"/>
  <c r="CP210" i="22"/>
  <c r="CP211" i="22"/>
  <c r="CP212" i="22"/>
  <c r="CP213" i="22"/>
  <c r="CP214" i="22"/>
  <c r="CP215" i="22"/>
  <c r="CP216" i="22"/>
  <c r="CP217" i="22"/>
  <c r="CP218" i="22"/>
  <c r="CP219" i="22"/>
  <c r="CP220" i="22"/>
  <c r="CP221" i="22"/>
  <c r="CP222" i="22"/>
  <c r="CP223" i="22"/>
  <c r="CP224" i="22"/>
  <c r="CP225" i="22"/>
  <c r="CP226" i="22"/>
  <c r="CP227" i="22"/>
  <c r="CP228" i="22"/>
  <c r="CP229" i="22"/>
  <c r="CP230" i="22"/>
  <c r="CO34" i="22"/>
  <c r="CO35" i="22"/>
  <c r="CO36" i="22"/>
  <c r="CO37" i="22"/>
  <c r="CO38" i="22"/>
  <c r="CO39" i="22"/>
  <c r="CO40" i="22"/>
  <c r="CO41" i="22"/>
  <c r="CO42" i="22"/>
  <c r="CO43" i="22"/>
  <c r="CO44" i="22"/>
  <c r="CO45" i="22"/>
  <c r="CO46" i="22"/>
  <c r="CO47" i="22"/>
  <c r="CO48" i="22"/>
  <c r="CO49" i="22"/>
  <c r="CO50" i="22"/>
  <c r="CO51" i="22"/>
  <c r="CO52" i="22"/>
  <c r="CO53" i="22"/>
  <c r="CO54" i="22"/>
  <c r="CO55" i="22"/>
  <c r="CO56" i="22"/>
  <c r="CO57" i="22"/>
  <c r="CO58" i="22"/>
  <c r="CO59" i="22"/>
  <c r="CO60" i="22"/>
  <c r="CO61" i="22"/>
  <c r="CO62" i="22"/>
  <c r="CO63" i="22"/>
  <c r="CO64" i="22"/>
  <c r="CO65" i="22"/>
  <c r="CO66" i="22"/>
  <c r="CO67" i="22"/>
  <c r="CO68" i="22"/>
  <c r="CO69" i="22"/>
  <c r="CO70" i="22"/>
  <c r="CO71" i="22"/>
  <c r="CO72" i="22"/>
  <c r="CO73" i="22"/>
  <c r="CO74" i="22"/>
  <c r="CO75" i="22"/>
  <c r="CO76" i="22"/>
  <c r="CO77" i="22"/>
  <c r="CO78" i="22"/>
  <c r="CO79" i="22"/>
  <c r="CO80" i="22"/>
  <c r="CO81" i="22"/>
  <c r="CO82" i="22"/>
  <c r="CO83" i="22"/>
  <c r="CO84" i="22"/>
  <c r="CO85" i="22"/>
  <c r="CO86" i="22"/>
  <c r="CO87" i="22"/>
  <c r="CO88" i="22"/>
  <c r="CO89" i="22"/>
  <c r="CO90" i="22"/>
  <c r="CO91" i="22"/>
  <c r="CO92" i="22"/>
  <c r="CO93" i="22"/>
  <c r="CO94" i="22"/>
  <c r="CO95" i="22"/>
  <c r="CO96" i="22"/>
  <c r="CO97" i="22"/>
  <c r="CO98" i="22"/>
  <c r="CO99" i="22"/>
  <c r="CO100" i="22"/>
  <c r="CO101" i="22"/>
  <c r="CO102" i="22"/>
  <c r="CO103" i="22"/>
  <c r="CO104" i="22"/>
  <c r="CO105" i="22"/>
  <c r="CO106" i="22"/>
  <c r="CO107" i="22"/>
  <c r="CO108" i="22"/>
  <c r="CO109" i="22"/>
  <c r="CO110" i="22"/>
  <c r="CO111" i="22"/>
  <c r="CO112" i="22"/>
  <c r="CO113" i="22"/>
  <c r="CO114" i="22"/>
  <c r="CO115" i="22"/>
  <c r="CO116" i="22"/>
  <c r="CO117" i="22"/>
  <c r="CO118" i="22"/>
  <c r="CO119" i="22"/>
  <c r="CO120" i="22"/>
  <c r="CO121" i="22"/>
  <c r="CO122" i="22"/>
  <c r="CO123" i="22"/>
  <c r="CO124" i="22"/>
  <c r="CO125" i="22"/>
  <c r="CO126" i="22"/>
  <c r="CO127" i="22"/>
  <c r="CO128" i="22"/>
  <c r="CO129" i="22"/>
  <c r="CO130" i="22"/>
  <c r="CO131" i="22"/>
  <c r="CO132" i="22"/>
  <c r="CO133" i="22"/>
  <c r="CO134" i="22"/>
  <c r="CO135" i="22"/>
  <c r="CO136" i="22"/>
  <c r="CO137" i="22"/>
  <c r="CO138" i="22"/>
  <c r="CO139" i="22"/>
  <c r="CO140" i="22"/>
  <c r="CO141" i="22"/>
  <c r="CO142" i="22"/>
  <c r="CO143" i="22"/>
  <c r="CO144" i="22"/>
  <c r="CO145" i="22"/>
  <c r="CO146" i="22"/>
  <c r="CO147" i="22"/>
  <c r="CO148" i="22"/>
  <c r="CO149" i="22"/>
  <c r="CO150" i="22"/>
  <c r="CO151" i="22"/>
  <c r="CO152" i="22"/>
  <c r="CO153" i="22"/>
  <c r="CO154" i="22"/>
  <c r="CO155" i="22"/>
  <c r="CO156" i="22"/>
  <c r="CO157" i="22"/>
  <c r="CO158" i="22"/>
  <c r="CO159" i="22"/>
  <c r="CO160" i="22"/>
  <c r="CO161" i="22"/>
  <c r="CO162" i="22"/>
  <c r="CO163" i="22"/>
  <c r="CO164" i="22"/>
  <c r="CO165" i="22"/>
  <c r="CO166" i="22"/>
  <c r="CO167" i="22"/>
  <c r="CO168" i="22"/>
  <c r="CO169" i="22"/>
  <c r="CO170" i="22"/>
  <c r="CO171" i="22"/>
  <c r="CO172" i="22"/>
  <c r="CO173" i="22"/>
  <c r="CO174" i="22"/>
  <c r="CO175" i="22"/>
  <c r="CO176" i="22"/>
  <c r="CO177" i="22"/>
  <c r="CO178" i="22"/>
  <c r="CO179" i="22"/>
  <c r="CO180" i="22"/>
  <c r="CO181" i="22"/>
  <c r="CO182" i="22"/>
  <c r="CO183" i="22"/>
  <c r="CO184" i="22"/>
  <c r="CO185" i="22"/>
  <c r="CO186" i="22"/>
  <c r="CO187" i="22"/>
  <c r="CO188" i="22"/>
  <c r="CO189" i="22"/>
  <c r="CO190" i="22"/>
  <c r="CO191" i="22"/>
  <c r="CO192" i="22"/>
  <c r="CO193" i="22"/>
  <c r="CO194" i="22"/>
  <c r="CO195" i="22"/>
  <c r="CO196" i="22"/>
  <c r="CO197" i="22"/>
  <c r="CO198" i="22"/>
  <c r="CO199" i="22"/>
  <c r="CO200" i="22"/>
  <c r="CO201" i="22"/>
  <c r="CO202" i="22"/>
  <c r="CO203" i="22"/>
  <c r="CO204" i="22"/>
  <c r="CO205" i="22"/>
  <c r="CO206" i="22"/>
  <c r="CO207" i="22"/>
  <c r="CO208" i="22"/>
  <c r="CO209" i="22"/>
  <c r="CO210" i="22"/>
  <c r="CO211" i="22"/>
  <c r="CO212" i="22"/>
  <c r="CO213" i="22"/>
  <c r="CO214" i="22"/>
  <c r="CO215" i="22"/>
  <c r="CO216" i="22"/>
  <c r="CO217" i="22"/>
  <c r="CO218" i="22"/>
  <c r="CO219" i="22"/>
  <c r="CO220" i="22"/>
  <c r="CO221" i="22"/>
  <c r="CO222" i="22"/>
  <c r="CO223" i="22"/>
  <c r="CO224" i="22"/>
  <c r="CO225" i="22"/>
  <c r="CO226" i="22"/>
  <c r="CO227" i="22"/>
  <c r="CO228" i="22"/>
  <c r="CO229" i="22"/>
  <c r="CO230" i="22"/>
  <c r="CY14" i="22" l="1"/>
  <c r="CY13" i="22"/>
  <c r="CN34" i="22"/>
  <c r="CN35" i="22"/>
  <c r="CN36" i="22"/>
  <c r="CN37" i="22"/>
  <c r="CN38" i="22"/>
  <c r="CN39" i="22"/>
  <c r="CN40" i="22"/>
  <c r="CN41" i="22"/>
  <c r="CN42" i="22"/>
  <c r="CN43" i="22"/>
  <c r="CN44" i="22"/>
  <c r="CN45" i="22"/>
  <c r="CN46" i="22"/>
  <c r="CN47" i="22"/>
  <c r="CN48" i="22"/>
  <c r="CN49" i="22"/>
  <c r="CN50" i="22"/>
  <c r="CN51" i="22"/>
  <c r="CN52" i="22"/>
  <c r="CN53" i="22"/>
  <c r="CN54" i="22"/>
  <c r="CN55" i="22"/>
  <c r="CN56" i="22"/>
  <c r="CN57" i="22"/>
  <c r="CN58" i="22"/>
  <c r="CN59" i="22"/>
  <c r="CN60" i="22"/>
  <c r="CN61" i="22"/>
  <c r="CN62" i="22"/>
  <c r="CN63" i="22"/>
  <c r="CN64" i="22"/>
  <c r="CN65" i="22"/>
  <c r="CN66" i="22"/>
  <c r="CN67" i="22"/>
  <c r="CN68" i="22"/>
  <c r="CN69" i="22"/>
  <c r="CN70" i="22"/>
  <c r="CN71" i="22"/>
  <c r="CN72" i="22"/>
  <c r="CN73" i="22"/>
  <c r="CN74" i="22"/>
  <c r="CN75" i="22"/>
  <c r="CN76" i="22"/>
  <c r="CN77" i="22"/>
  <c r="CN78" i="22"/>
  <c r="CN79" i="22"/>
  <c r="CN80" i="22"/>
  <c r="CN81" i="22"/>
  <c r="CN82" i="22"/>
  <c r="CN83" i="22"/>
  <c r="CN84" i="22"/>
  <c r="CN85" i="22"/>
  <c r="CN86" i="22"/>
  <c r="CN87" i="22"/>
  <c r="CN88" i="22"/>
  <c r="CN89" i="22"/>
  <c r="CN90" i="22"/>
  <c r="CN91" i="22"/>
  <c r="CN92" i="22"/>
  <c r="CN93" i="22"/>
  <c r="CN94" i="22"/>
  <c r="CN95" i="22"/>
  <c r="CN96" i="22"/>
  <c r="CN97" i="22"/>
  <c r="CN98" i="22"/>
  <c r="CN99" i="22"/>
  <c r="CN100" i="22"/>
  <c r="CN101" i="22"/>
  <c r="CN102" i="22"/>
  <c r="CN103" i="22"/>
  <c r="CN104" i="22"/>
  <c r="CN105" i="22"/>
  <c r="CN106" i="22"/>
  <c r="CN107" i="22"/>
  <c r="CN108" i="22"/>
  <c r="CN109" i="22"/>
  <c r="CN110" i="22"/>
  <c r="CN111" i="22"/>
  <c r="CN112" i="22"/>
  <c r="CN113" i="22"/>
  <c r="CN114" i="22"/>
  <c r="CN115" i="22"/>
  <c r="CN116" i="22"/>
  <c r="CN117" i="22"/>
  <c r="CN118" i="22"/>
  <c r="CN119" i="22"/>
  <c r="CN120" i="22"/>
  <c r="CN121" i="22"/>
  <c r="CN122" i="22"/>
  <c r="CN123" i="22"/>
  <c r="CN124" i="22"/>
  <c r="CN125" i="22"/>
  <c r="CN126" i="22"/>
  <c r="CN127" i="22"/>
  <c r="CN128" i="22"/>
  <c r="CN129" i="22"/>
  <c r="CN130" i="22"/>
  <c r="CN131" i="22"/>
  <c r="CN132" i="22"/>
  <c r="CN133" i="22"/>
  <c r="CN134" i="22"/>
  <c r="CN135" i="22"/>
  <c r="CN136" i="22"/>
  <c r="CN137" i="22"/>
  <c r="CN138" i="22"/>
  <c r="CN139" i="22"/>
  <c r="CN140" i="22"/>
  <c r="CN141" i="22"/>
  <c r="CN142" i="22"/>
  <c r="CN143" i="22"/>
  <c r="CN144" i="22"/>
  <c r="CN145" i="22"/>
  <c r="CN146" i="22"/>
  <c r="CN147" i="22"/>
  <c r="CN148" i="22"/>
  <c r="CN149" i="22"/>
  <c r="CN150" i="22"/>
  <c r="CN151" i="22"/>
  <c r="CN152" i="22"/>
  <c r="CN153" i="22"/>
  <c r="CN154" i="22"/>
  <c r="CN155" i="22"/>
  <c r="CN156" i="22"/>
  <c r="CN157" i="22"/>
  <c r="CN158" i="22"/>
  <c r="CN159" i="22"/>
  <c r="CN160" i="22"/>
  <c r="CN161" i="22"/>
  <c r="CN162" i="22"/>
  <c r="CN163" i="22"/>
  <c r="CN164" i="22"/>
  <c r="CN165" i="22"/>
  <c r="CN166" i="22"/>
  <c r="CN167" i="22"/>
  <c r="CN168" i="22"/>
  <c r="CN169" i="22"/>
  <c r="CN170" i="22"/>
  <c r="CN171" i="22"/>
  <c r="CN172" i="22"/>
  <c r="CN173" i="22"/>
  <c r="CN174" i="22"/>
  <c r="CN175" i="22"/>
  <c r="CN176" i="22"/>
  <c r="CN177" i="22"/>
  <c r="CN178" i="22"/>
  <c r="CN179" i="22"/>
  <c r="CN180" i="22"/>
  <c r="CN181" i="22"/>
  <c r="CN182" i="22"/>
  <c r="CN183" i="22"/>
  <c r="CN184" i="22"/>
  <c r="CN185" i="22"/>
  <c r="CN186" i="22"/>
  <c r="CN187" i="22"/>
  <c r="CN188" i="22"/>
  <c r="CN189" i="22"/>
  <c r="CN190" i="22"/>
  <c r="CN191" i="22"/>
  <c r="CN192" i="22"/>
  <c r="CN193" i="22"/>
  <c r="CN194" i="22"/>
  <c r="CN195" i="22"/>
  <c r="CN196" i="22"/>
  <c r="CN197" i="22"/>
  <c r="CN198" i="22"/>
  <c r="CN199" i="22"/>
  <c r="CN200" i="22"/>
  <c r="CN201" i="22"/>
  <c r="CN202" i="22"/>
  <c r="CN203" i="22"/>
  <c r="CN204" i="22"/>
  <c r="CN205" i="22"/>
  <c r="CN206" i="22"/>
  <c r="CN207" i="22"/>
  <c r="CN208" i="22"/>
  <c r="CN209" i="22"/>
  <c r="CN210" i="22"/>
  <c r="CN211" i="22"/>
  <c r="CN212" i="22"/>
  <c r="CN213" i="22"/>
  <c r="CN214" i="22"/>
  <c r="CN215" i="22"/>
  <c r="CN216" i="22"/>
  <c r="CN217" i="22"/>
  <c r="CN218" i="22"/>
  <c r="CN219" i="22"/>
  <c r="CN220" i="22"/>
  <c r="CN221" i="22"/>
  <c r="CN222" i="22"/>
  <c r="CN223" i="22"/>
  <c r="CN224" i="22"/>
  <c r="CN225" i="22"/>
  <c r="CN226" i="22"/>
  <c r="CN227" i="22"/>
  <c r="CN228" i="22"/>
  <c r="CN229" i="22"/>
  <c r="CN230" i="22"/>
  <c r="CM34" i="22"/>
  <c r="CM35" i="22"/>
  <c r="CM36" i="22"/>
  <c r="CM37" i="22"/>
  <c r="CM38" i="22"/>
  <c r="CM39" i="22"/>
  <c r="CM40" i="22"/>
  <c r="CM41" i="22"/>
  <c r="CM42" i="22"/>
  <c r="CM43" i="22"/>
  <c r="CM44" i="22"/>
  <c r="CM45" i="22"/>
  <c r="CM46" i="22"/>
  <c r="CM47" i="22"/>
  <c r="CM48" i="22"/>
  <c r="CM49" i="22"/>
  <c r="CM50" i="22"/>
  <c r="CM51" i="22"/>
  <c r="CM52" i="22"/>
  <c r="CM53" i="22"/>
  <c r="CM54" i="22"/>
  <c r="CM55" i="22"/>
  <c r="CM56" i="22"/>
  <c r="CM57" i="22"/>
  <c r="CM58" i="22"/>
  <c r="CM59" i="22"/>
  <c r="CM60" i="22"/>
  <c r="CM61" i="22"/>
  <c r="CM62" i="22"/>
  <c r="CM63" i="22"/>
  <c r="CM64" i="22"/>
  <c r="CM65" i="22"/>
  <c r="CM66" i="22"/>
  <c r="CM67" i="22"/>
  <c r="CM68" i="22"/>
  <c r="CM69" i="22"/>
  <c r="CM70" i="22"/>
  <c r="CM71" i="22"/>
  <c r="CM72" i="22"/>
  <c r="CM73" i="22"/>
  <c r="CM74" i="22"/>
  <c r="CM75" i="22"/>
  <c r="CM76" i="22"/>
  <c r="CM77" i="22"/>
  <c r="CM78" i="22"/>
  <c r="CM79" i="22"/>
  <c r="CM80" i="22"/>
  <c r="CM81" i="22"/>
  <c r="CM82" i="22"/>
  <c r="CM83" i="22"/>
  <c r="CM84" i="22"/>
  <c r="CM85" i="22"/>
  <c r="CM86" i="22"/>
  <c r="CM87" i="22"/>
  <c r="CM88" i="22"/>
  <c r="CM89" i="22"/>
  <c r="CM90" i="22"/>
  <c r="CM91" i="22"/>
  <c r="CM92" i="22"/>
  <c r="CM93" i="22"/>
  <c r="CM94" i="22"/>
  <c r="CM95" i="22"/>
  <c r="CM96" i="22"/>
  <c r="CM97" i="22"/>
  <c r="CM98" i="22"/>
  <c r="CM99" i="22"/>
  <c r="CM100" i="22"/>
  <c r="CM101" i="22"/>
  <c r="CM102" i="22"/>
  <c r="CM103" i="22"/>
  <c r="CM104" i="22"/>
  <c r="CM105" i="22"/>
  <c r="CM106" i="22"/>
  <c r="CM107" i="22"/>
  <c r="CM108" i="22"/>
  <c r="CM109" i="22"/>
  <c r="CM110" i="22"/>
  <c r="CM111" i="22"/>
  <c r="CM112" i="22"/>
  <c r="CM113" i="22"/>
  <c r="CM114" i="22"/>
  <c r="CM115" i="22"/>
  <c r="CM116" i="22"/>
  <c r="CM117" i="22"/>
  <c r="CM118" i="22"/>
  <c r="CM119" i="22"/>
  <c r="CM120" i="22"/>
  <c r="CM121" i="22"/>
  <c r="CM122" i="22"/>
  <c r="CM123" i="22"/>
  <c r="CM124" i="22"/>
  <c r="CM125" i="22"/>
  <c r="CM126" i="22"/>
  <c r="CM127" i="22"/>
  <c r="CM128" i="22"/>
  <c r="CM129" i="22"/>
  <c r="CM130" i="22"/>
  <c r="CM131" i="22"/>
  <c r="CM132" i="22"/>
  <c r="CM133" i="22"/>
  <c r="CM134" i="22"/>
  <c r="CM135" i="22"/>
  <c r="CM136" i="22"/>
  <c r="CM137" i="22"/>
  <c r="CM138" i="22"/>
  <c r="CM139" i="22"/>
  <c r="CM140" i="22"/>
  <c r="CM141" i="22"/>
  <c r="CM142" i="22"/>
  <c r="CM143" i="22"/>
  <c r="CM144" i="22"/>
  <c r="CM145" i="22"/>
  <c r="CM146" i="22"/>
  <c r="CM147" i="22"/>
  <c r="CM148" i="22"/>
  <c r="CM149" i="22"/>
  <c r="CM150" i="22"/>
  <c r="CM151" i="22"/>
  <c r="CM152" i="22"/>
  <c r="CM153" i="22"/>
  <c r="CM154" i="22"/>
  <c r="CM155" i="22"/>
  <c r="CM156" i="22"/>
  <c r="CM157" i="22"/>
  <c r="CM158" i="22"/>
  <c r="CM159" i="22"/>
  <c r="CM160" i="22"/>
  <c r="CM161" i="22"/>
  <c r="CM162" i="22"/>
  <c r="CM163" i="22"/>
  <c r="CM164" i="22"/>
  <c r="CM165" i="22"/>
  <c r="CM166" i="22"/>
  <c r="CM167" i="22"/>
  <c r="CM168" i="22"/>
  <c r="CM169" i="22"/>
  <c r="CM170" i="22"/>
  <c r="CM171" i="22"/>
  <c r="CM172" i="22"/>
  <c r="CM173" i="22"/>
  <c r="CM174" i="22"/>
  <c r="CM175" i="22"/>
  <c r="CM176" i="22"/>
  <c r="CM177" i="22"/>
  <c r="CM178" i="22"/>
  <c r="CM179" i="22"/>
  <c r="CM180" i="22"/>
  <c r="CM181" i="22"/>
  <c r="CM182" i="22"/>
  <c r="CM183" i="22"/>
  <c r="CM184" i="22"/>
  <c r="CM185" i="22"/>
  <c r="CM186" i="22"/>
  <c r="CM187" i="22"/>
  <c r="CM188" i="22"/>
  <c r="CM189" i="22"/>
  <c r="CM190" i="22"/>
  <c r="CM191" i="22"/>
  <c r="CM192" i="22"/>
  <c r="CM193" i="22"/>
  <c r="CM194" i="22"/>
  <c r="CM195" i="22"/>
  <c r="CM196" i="22"/>
  <c r="CM197" i="22"/>
  <c r="CM198" i="22"/>
  <c r="CM199" i="22"/>
  <c r="CM200" i="22"/>
  <c r="CM201" i="22"/>
  <c r="CM202" i="22"/>
  <c r="CM203" i="22"/>
  <c r="CM204" i="22"/>
  <c r="CM205" i="22"/>
  <c r="CM206" i="22"/>
  <c r="CM207" i="22"/>
  <c r="CM208" i="22"/>
  <c r="CM209" i="22"/>
  <c r="CM210" i="22"/>
  <c r="CM211" i="22"/>
  <c r="CM212" i="22"/>
  <c r="CM213" i="22"/>
  <c r="CM214" i="22"/>
  <c r="CM215" i="22"/>
  <c r="CM216" i="22"/>
  <c r="CM217" i="22"/>
  <c r="CM218" i="22"/>
  <c r="CM219" i="22"/>
  <c r="CM220" i="22"/>
  <c r="CM221" i="22"/>
  <c r="CM222" i="22"/>
  <c r="CM223" i="22"/>
  <c r="CM224" i="22"/>
  <c r="CM225" i="22"/>
  <c r="CM226" i="22"/>
  <c r="CM227" i="22"/>
  <c r="CM228" i="22"/>
  <c r="CM229" i="22"/>
  <c r="CM230" i="22"/>
  <c r="CL34" i="22"/>
  <c r="CL35" i="22"/>
  <c r="CL36" i="22"/>
  <c r="CL37" i="22"/>
  <c r="CL38" i="22"/>
  <c r="CL39" i="22"/>
  <c r="CL40" i="22"/>
  <c r="CL41" i="22"/>
  <c r="CL42" i="22"/>
  <c r="CL43" i="22"/>
  <c r="CL44" i="22"/>
  <c r="CL45" i="22"/>
  <c r="CL46" i="22"/>
  <c r="CL47" i="22"/>
  <c r="CL48" i="22"/>
  <c r="CL49" i="22"/>
  <c r="CL50" i="22"/>
  <c r="CL51" i="22"/>
  <c r="CL52" i="22"/>
  <c r="CL53" i="22"/>
  <c r="CL54" i="22"/>
  <c r="CL55" i="22"/>
  <c r="CL56" i="22"/>
  <c r="CL57" i="22"/>
  <c r="CL58" i="22"/>
  <c r="CL59" i="22"/>
  <c r="CL60" i="22"/>
  <c r="CL61" i="22"/>
  <c r="CL62" i="22"/>
  <c r="CL63" i="22"/>
  <c r="CL64" i="22"/>
  <c r="CL65" i="22"/>
  <c r="CL66" i="22"/>
  <c r="CL67" i="22"/>
  <c r="CL68" i="22"/>
  <c r="CL69" i="22"/>
  <c r="CL70" i="22"/>
  <c r="CL71" i="22"/>
  <c r="CL72" i="22"/>
  <c r="CL73" i="22"/>
  <c r="CL74" i="22"/>
  <c r="CL75" i="22"/>
  <c r="CL76" i="22"/>
  <c r="CL77" i="22"/>
  <c r="CL78" i="22"/>
  <c r="CL79" i="22"/>
  <c r="CL80" i="22"/>
  <c r="CL81" i="22"/>
  <c r="CL82" i="22"/>
  <c r="CL83" i="22"/>
  <c r="CL84" i="22"/>
  <c r="CL85" i="22"/>
  <c r="CL86" i="22"/>
  <c r="CL87" i="22"/>
  <c r="CL88" i="22"/>
  <c r="CL89" i="22"/>
  <c r="CL90" i="22"/>
  <c r="CL91" i="22"/>
  <c r="CL92" i="22"/>
  <c r="CL93" i="22"/>
  <c r="CL94" i="22"/>
  <c r="CL95" i="22"/>
  <c r="CL96" i="22"/>
  <c r="CL97" i="22"/>
  <c r="CL98" i="22"/>
  <c r="CL99" i="22"/>
  <c r="CL100" i="22"/>
  <c r="CL101" i="22"/>
  <c r="CL102" i="22"/>
  <c r="CL103" i="22"/>
  <c r="CL104" i="22"/>
  <c r="CL105" i="22"/>
  <c r="CL106" i="22"/>
  <c r="CL107" i="22"/>
  <c r="CL108" i="22"/>
  <c r="CL109" i="22"/>
  <c r="CL110" i="22"/>
  <c r="CL111" i="22"/>
  <c r="CL112" i="22"/>
  <c r="CL113" i="22"/>
  <c r="CL114" i="22"/>
  <c r="CL115" i="22"/>
  <c r="CL116" i="22"/>
  <c r="CL117" i="22"/>
  <c r="CL118" i="22"/>
  <c r="CL119" i="22"/>
  <c r="CL120" i="22"/>
  <c r="CL121" i="22"/>
  <c r="CL122" i="22"/>
  <c r="CL123" i="22"/>
  <c r="CL124" i="22"/>
  <c r="CL125" i="22"/>
  <c r="CL126" i="22"/>
  <c r="CL127" i="22"/>
  <c r="CL128" i="22"/>
  <c r="CL129" i="22"/>
  <c r="CL130" i="22"/>
  <c r="CL131" i="22"/>
  <c r="CL132" i="22"/>
  <c r="CL133" i="22"/>
  <c r="CL134" i="22"/>
  <c r="CL135" i="22"/>
  <c r="CL136" i="22"/>
  <c r="CL137" i="22"/>
  <c r="CL138" i="22"/>
  <c r="CL139" i="22"/>
  <c r="CL140" i="22"/>
  <c r="CL141" i="22"/>
  <c r="CL142" i="22"/>
  <c r="CL143" i="22"/>
  <c r="CL144" i="22"/>
  <c r="CL145" i="22"/>
  <c r="CL146" i="22"/>
  <c r="CL147" i="22"/>
  <c r="CL148" i="22"/>
  <c r="CL149" i="22"/>
  <c r="CL150" i="22"/>
  <c r="CL151" i="22"/>
  <c r="CL152" i="22"/>
  <c r="CL153" i="22"/>
  <c r="CL154" i="22"/>
  <c r="CL155" i="22"/>
  <c r="CL156" i="22"/>
  <c r="CL157" i="22"/>
  <c r="CL158" i="22"/>
  <c r="CL159" i="22"/>
  <c r="CL160" i="22"/>
  <c r="CL161" i="22"/>
  <c r="CL162" i="22"/>
  <c r="CL163" i="22"/>
  <c r="CL164" i="22"/>
  <c r="CL165" i="22"/>
  <c r="CL166" i="22"/>
  <c r="CL167" i="22"/>
  <c r="CL168" i="22"/>
  <c r="CL169" i="22"/>
  <c r="CL170" i="22"/>
  <c r="CL171" i="22"/>
  <c r="CL172" i="22"/>
  <c r="CL173" i="22"/>
  <c r="CL174" i="22"/>
  <c r="CL175" i="22"/>
  <c r="CL176" i="22"/>
  <c r="CL177" i="22"/>
  <c r="CL178" i="22"/>
  <c r="CL179" i="22"/>
  <c r="CL180" i="22"/>
  <c r="CL181" i="22"/>
  <c r="CL182" i="22"/>
  <c r="CL183" i="22"/>
  <c r="CL184" i="22"/>
  <c r="CL185" i="22"/>
  <c r="CL186" i="22"/>
  <c r="CL187" i="22"/>
  <c r="CL188" i="22"/>
  <c r="CL189" i="22"/>
  <c r="CL190" i="22"/>
  <c r="CL191" i="22"/>
  <c r="CL192" i="22"/>
  <c r="CL193" i="22"/>
  <c r="CL194" i="22"/>
  <c r="CL195" i="22"/>
  <c r="CL196" i="22"/>
  <c r="CL197" i="22"/>
  <c r="CL198" i="22"/>
  <c r="CL199" i="22"/>
  <c r="CL200" i="22"/>
  <c r="CL201" i="22"/>
  <c r="CL202" i="22"/>
  <c r="CL203" i="22"/>
  <c r="CL204" i="22"/>
  <c r="CL205" i="22"/>
  <c r="CL206" i="22"/>
  <c r="CL207" i="22"/>
  <c r="CL208" i="22"/>
  <c r="CL209" i="22"/>
  <c r="CL210" i="22"/>
  <c r="CL211" i="22"/>
  <c r="CL212" i="22"/>
  <c r="CL213" i="22"/>
  <c r="CL214" i="22"/>
  <c r="CL215" i="22"/>
  <c r="CL216" i="22"/>
  <c r="CL217" i="22"/>
  <c r="CL218" i="22"/>
  <c r="CL219" i="22"/>
  <c r="CL220" i="22"/>
  <c r="CL221" i="22"/>
  <c r="CL222" i="22"/>
  <c r="CL223" i="22"/>
  <c r="CL224" i="22"/>
  <c r="CL225" i="22"/>
  <c r="CL226" i="22"/>
  <c r="CL227" i="22"/>
  <c r="CL228" i="22"/>
  <c r="CL229" i="22"/>
  <c r="CL230" i="22"/>
  <c r="CK34" i="22"/>
  <c r="CK35" i="22"/>
  <c r="CK36" i="22"/>
  <c r="CK37" i="22"/>
  <c r="CK38" i="22"/>
  <c r="CK39" i="22"/>
  <c r="CK40" i="22"/>
  <c r="CK41" i="22"/>
  <c r="CK42" i="22"/>
  <c r="CK43" i="22"/>
  <c r="CK44" i="22"/>
  <c r="CK45" i="22"/>
  <c r="CK46" i="22"/>
  <c r="CK47" i="22"/>
  <c r="CK48" i="22"/>
  <c r="CK49" i="22"/>
  <c r="CK50" i="22"/>
  <c r="CK51" i="22"/>
  <c r="CK52" i="22"/>
  <c r="CK53" i="22"/>
  <c r="CK54" i="22"/>
  <c r="CK55" i="22"/>
  <c r="CK56" i="22"/>
  <c r="CK57" i="22"/>
  <c r="CK58" i="22"/>
  <c r="CK59" i="22"/>
  <c r="CK60" i="22"/>
  <c r="CK61" i="22"/>
  <c r="CK62" i="22"/>
  <c r="CK63" i="22"/>
  <c r="CK64" i="22"/>
  <c r="CK65" i="22"/>
  <c r="CK66" i="22"/>
  <c r="CK67" i="22"/>
  <c r="CK68" i="22"/>
  <c r="CK69" i="22"/>
  <c r="CK70" i="22"/>
  <c r="CK71" i="22"/>
  <c r="CK72" i="22"/>
  <c r="CK73" i="22"/>
  <c r="CK74" i="22"/>
  <c r="CK75" i="22"/>
  <c r="CK76" i="22"/>
  <c r="CK77" i="22"/>
  <c r="CK78" i="22"/>
  <c r="CK79" i="22"/>
  <c r="CK80" i="22"/>
  <c r="CK81" i="22"/>
  <c r="CK82" i="22"/>
  <c r="CK83" i="22"/>
  <c r="CK84" i="22"/>
  <c r="CK85" i="22"/>
  <c r="CK86" i="22"/>
  <c r="CK87" i="22"/>
  <c r="CK88" i="22"/>
  <c r="CK89" i="22"/>
  <c r="CK90" i="22"/>
  <c r="CK91" i="22"/>
  <c r="CK92" i="22"/>
  <c r="CK93" i="22"/>
  <c r="CK94" i="22"/>
  <c r="CK95" i="22"/>
  <c r="CK96" i="22"/>
  <c r="CK97" i="22"/>
  <c r="CK98" i="22"/>
  <c r="CK99" i="22"/>
  <c r="CK100" i="22"/>
  <c r="CK101" i="22"/>
  <c r="CK102" i="22"/>
  <c r="CK103" i="22"/>
  <c r="CK104" i="22"/>
  <c r="CK105" i="22"/>
  <c r="CK106" i="22"/>
  <c r="CK107" i="22"/>
  <c r="CK108" i="22"/>
  <c r="CK109" i="22"/>
  <c r="CK110" i="22"/>
  <c r="CK111" i="22"/>
  <c r="CK112" i="22"/>
  <c r="CK113" i="22"/>
  <c r="CK114" i="22"/>
  <c r="CK115" i="22"/>
  <c r="CK116" i="22"/>
  <c r="CK117" i="22"/>
  <c r="CK118" i="22"/>
  <c r="CK119" i="22"/>
  <c r="CK120" i="22"/>
  <c r="CK121" i="22"/>
  <c r="CK122" i="22"/>
  <c r="CK123" i="22"/>
  <c r="CK124" i="22"/>
  <c r="CK125" i="22"/>
  <c r="CK126" i="22"/>
  <c r="CK127" i="22"/>
  <c r="CK128" i="22"/>
  <c r="CK129" i="22"/>
  <c r="CK130" i="22"/>
  <c r="CK131" i="22"/>
  <c r="CK132" i="22"/>
  <c r="CK133" i="22"/>
  <c r="CK134" i="22"/>
  <c r="CK135" i="22"/>
  <c r="CK136" i="22"/>
  <c r="CK137" i="22"/>
  <c r="CK138" i="22"/>
  <c r="CK139" i="22"/>
  <c r="CK140" i="22"/>
  <c r="CK141" i="22"/>
  <c r="CK142" i="22"/>
  <c r="CK143" i="22"/>
  <c r="CK144" i="22"/>
  <c r="CK145" i="22"/>
  <c r="CK146" i="22"/>
  <c r="CK147" i="22"/>
  <c r="CK148" i="22"/>
  <c r="CK149" i="22"/>
  <c r="CK150" i="22"/>
  <c r="CK151" i="22"/>
  <c r="CK152" i="22"/>
  <c r="CK153" i="22"/>
  <c r="CK154" i="22"/>
  <c r="CK155" i="22"/>
  <c r="CK156" i="22"/>
  <c r="CK157" i="22"/>
  <c r="CK158" i="22"/>
  <c r="CK159" i="22"/>
  <c r="CK160" i="22"/>
  <c r="CK161" i="22"/>
  <c r="CK162" i="22"/>
  <c r="CK163" i="22"/>
  <c r="CK164" i="22"/>
  <c r="CK165" i="22"/>
  <c r="CK166" i="22"/>
  <c r="CK167" i="22"/>
  <c r="CK168" i="22"/>
  <c r="CK169" i="22"/>
  <c r="CK170" i="22"/>
  <c r="CK171" i="22"/>
  <c r="CK172" i="22"/>
  <c r="CK173" i="22"/>
  <c r="CK174" i="22"/>
  <c r="CK175" i="22"/>
  <c r="CK176" i="22"/>
  <c r="CK177" i="22"/>
  <c r="CK178" i="22"/>
  <c r="CK179" i="22"/>
  <c r="CK180" i="22"/>
  <c r="CK181" i="22"/>
  <c r="CK182" i="22"/>
  <c r="CK183" i="22"/>
  <c r="CK184" i="22"/>
  <c r="CK185" i="22"/>
  <c r="CK186" i="22"/>
  <c r="CK187" i="22"/>
  <c r="CK188" i="22"/>
  <c r="CK189" i="22"/>
  <c r="CK190" i="22"/>
  <c r="CK191" i="22"/>
  <c r="CK192" i="22"/>
  <c r="CK193" i="22"/>
  <c r="CK194" i="22"/>
  <c r="CK195" i="22"/>
  <c r="CK196" i="22"/>
  <c r="CK197" i="22"/>
  <c r="CK198" i="22"/>
  <c r="CK199" i="22"/>
  <c r="CK200" i="22"/>
  <c r="CK201" i="22"/>
  <c r="CK202" i="22"/>
  <c r="CK203" i="22"/>
  <c r="CK204" i="22"/>
  <c r="CK205" i="22"/>
  <c r="CK206" i="22"/>
  <c r="CK207" i="22"/>
  <c r="CK208" i="22"/>
  <c r="CK209" i="22"/>
  <c r="CK210" i="22"/>
  <c r="CK211" i="22"/>
  <c r="CK212" i="22"/>
  <c r="CK213" i="22"/>
  <c r="CK214" i="22"/>
  <c r="CK215" i="22"/>
  <c r="CK216" i="22"/>
  <c r="CK217" i="22"/>
  <c r="CK218" i="22"/>
  <c r="CK219" i="22"/>
  <c r="CK220" i="22"/>
  <c r="CK221" i="22"/>
  <c r="CK222" i="22"/>
  <c r="CK223" i="22"/>
  <c r="CK224" i="22"/>
  <c r="CK225" i="22"/>
  <c r="CK226" i="22"/>
  <c r="CK227" i="22"/>
  <c r="CK228" i="22"/>
  <c r="CK229" i="22"/>
  <c r="CK230" i="22"/>
  <c r="CY19" i="22" l="1"/>
  <c r="CY18" i="22"/>
  <c r="BS5" i="22" s="1"/>
  <c r="CY20" i="22"/>
  <c r="BS7" i="22" s="1"/>
  <c r="CY17" i="22"/>
  <c r="BA4" i="22" s="1"/>
  <c r="CY11" i="22"/>
  <c r="CY12" i="22"/>
  <c r="BS6" i="22"/>
  <c r="BS4" i="22" l="1"/>
  <c r="BA6" i="22"/>
  <c r="BA5" i="22"/>
  <c r="BA7" i="22"/>
  <c r="CJ230" i="22" l="1"/>
  <c r="CI230" i="22"/>
  <c r="CJ229" i="22"/>
  <c r="CI229" i="22"/>
  <c r="CJ228" i="22"/>
  <c r="CI228" i="22"/>
  <c r="CJ227" i="22"/>
  <c r="CI227" i="22"/>
  <c r="CJ226" i="22"/>
  <c r="CI226" i="22"/>
  <c r="CJ225" i="22"/>
  <c r="CI225" i="22"/>
  <c r="CJ224" i="22"/>
  <c r="CI224" i="22"/>
  <c r="CJ223" i="22"/>
  <c r="CI223" i="22"/>
  <c r="CJ222" i="22"/>
  <c r="CI222" i="22"/>
  <c r="CJ221" i="22"/>
  <c r="CI221" i="22"/>
  <c r="CJ220" i="22"/>
  <c r="CI220" i="22"/>
  <c r="CJ219" i="22"/>
  <c r="CI219" i="22"/>
  <c r="CJ218" i="22"/>
  <c r="CI218" i="22"/>
  <c r="CJ217" i="22"/>
  <c r="CI217" i="22"/>
  <c r="CJ216" i="22"/>
  <c r="CI216" i="22"/>
  <c r="CJ215" i="22"/>
  <c r="CI215" i="22"/>
  <c r="CJ214" i="22"/>
  <c r="CI214" i="22"/>
  <c r="CJ213" i="22"/>
  <c r="CI213" i="22"/>
  <c r="CJ212" i="22"/>
  <c r="CI212" i="22"/>
  <c r="CJ211" i="22"/>
  <c r="CI211" i="22"/>
  <c r="CJ210" i="22"/>
  <c r="CI210" i="22"/>
  <c r="CJ209" i="22"/>
  <c r="CI209" i="22"/>
  <c r="CJ208" i="22"/>
  <c r="CI208" i="22"/>
  <c r="CJ207" i="22"/>
  <c r="CI207" i="22"/>
  <c r="CJ206" i="22"/>
  <c r="CI206" i="22"/>
  <c r="CJ205" i="22"/>
  <c r="CI205" i="22"/>
  <c r="CJ204" i="22"/>
  <c r="CI204" i="22"/>
  <c r="CJ203" i="22"/>
  <c r="CI203" i="22"/>
  <c r="CJ202" i="22"/>
  <c r="CI202" i="22"/>
  <c r="CJ201" i="22"/>
  <c r="CI201" i="22"/>
  <c r="CJ200" i="22"/>
  <c r="CI200" i="22"/>
  <c r="CJ199" i="22"/>
  <c r="CI199" i="22"/>
  <c r="CJ198" i="22"/>
  <c r="CI198" i="22"/>
  <c r="CJ197" i="22"/>
  <c r="CI197" i="22"/>
  <c r="CJ196" i="22"/>
  <c r="CI196" i="22"/>
  <c r="CJ195" i="22"/>
  <c r="CI195" i="22"/>
  <c r="CJ194" i="22"/>
  <c r="CI194" i="22"/>
  <c r="CJ193" i="22"/>
  <c r="CI193" i="22"/>
  <c r="CJ192" i="22"/>
  <c r="CI192" i="22"/>
  <c r="CJ191" i="22"/>
  <c r="CI191" i="22"/>
  <c r="CJ190" i="22"/>
  <c r="CI190" i="22"/>
  <c r="CJ189" i="22"/>
  <c r="CI189" i="22"/>
  <c r="CJ188" i="22"/>
  <c r="CI188" i="22"/>
  <c r="CJ187" i="22"/>
  <c r="CI187" i="22"/>
  <c r="CJ186" i="22"/>
  <c r="CI186" i="22"/>
  <c r="CJ185" i="22"/>
  <c r="CI185" i="22"/>
  <c r="CJ184" i="22"/>
  <c r="CI184" i="22"/>
  <c r="CJ183" i="22"/>
  <c r="CI183" i="22"/>
  <c r="CJ182" i="22"/>
  <c r="CI182" i="22"/>
  <c r="CJ181" i="22"/>
  <c r="CI181" i="22"/>
  <c r="CJ180" i="22"/>
  <c r="CI180" i="22"/>
  <c r="CJ179" i="22"/>
  <c r="CI179" i="22"/>
  <c r="CJ178" i="22"/>
  <c r="CI178" i="22"/>
  <c r="CJ177" i="22"/>
  <c r="CI177" i="22"/>
  <c r="CJ176" i="22"/>
  <c r="CI176" i="22"/>
  <c r="CJ175" i="22"/>
  <c r="CI175" i="22"/>
  <c r="CJ174" i="22"/>
  <c r="CI174" i="22"/>
  <c r="CJ173" i="22"/>
  <c r="CI173" i="22"/>
  <c r="CJ172" i="22"/>
  <c r="CI172" i="22"/>
  <c r="CJ171" i="22"/>
  <c r="CI171" i="22"/>
  <c r="CJ170" i="22"/>
  <c r="CI170" i="22"/>
  <c r="CJ169" i="22"/>
  <c r="CI169" i="22"/>
  <c r="CJ168" i="22"/>
  <c r="CI168" i="22"/>
  <c r="CJ167" i="22"/>
  <c r="CI167" i="22"/>
  <c r="CJ166" i="22"/>
  <c r="CI166" i="22"/>
  <c r="CJ165" i="22"/>
  <c r="CI165" i="22"/>
  <c r="CJ164" i="22"/>
  <c r="CI164" i="22"/>
  <c r="CJ163" i="22"/>
  <c r="CI163" i="22"/>
  <c r="CJ162" i="22"/>
  <c r="CI162" i="22"/>
  <c r="CJ161" i="22"/>
  <c r="CI161" i="22"/>
  <c r="CJ160" i="22"/>
  <c r="CI160" i="22"/>
  <c r="CJ159" i="22"/>
  <c r="CI159" i="22"/>
  <c r="CJ158" i="22"/>
  <c r="CI158" i="22"/>
  <c r="CJ157" i="22"/>
  <c r="CI157" i="22"/>
  <c r="CJ156" i="22"/>
  <c r="CI156" i="22"/>
  <c r="CJ155" i="22"/>
  <c r="CI155" i="22"/>
  <c r="CJ154" i="22"/>
  <c r="CI154" i="22"/>
  <c r="CJ153" i="22"/>
  <c r="CI153" i="22"/>
  <c r="CJ152" i="22"/>
  <c r="CI152" i="22"/>
  <c r="CJ151" i="22"/>
  <c r="CI151" i="22"/>
  <c r="CJ150" i="22"/>
  <c r="CI150" i="22"/>
  <c r="CJ149" i="22"/>
  <c r="CI149" i="22"/>
  <c r="CJ148" i="22"/>
  <c r="CI148" i="22"/>
  <c r="CJ147" i="22"/>
  <c r="CI147" i="22"/>
  <c r="CJ146" i="22"/>
  <c r="CI146" i="22"/>
  <c r="CJ145" i="22"/>
  <c r="CI145" i="22"/>
  <c r="CJ144" i="22"/>
  <c r="CI144" i="22"/>
  <c r="CJ143" i="22"/>
  <c r="CI143" i="22"/>
  <c r="CJ142" i="22"/>
  <c r="CI142" i="22"/>
  <c r="CJ141" i="22"/>
  <c r="CI141" i="22"/>
  <c r="CJ140" i="22"/>
  <c r="CI140" i="22"/>
  <c r="CJ139" i="22"/>
  <c r="CI139" i="22"/>
  <c r="CJ138" i="22"/>
  <c r="CI138" i="22"/>
  <c r="CJ137" i="22"/>
  <c r="CI137" i="22"/>
  <c r="CJ136" i="22"/>
  <c r="CI136" i="22"/>
  <c r="CJ135" i="22"/>
  <c r="CI135" i="22"/>
  <c r="CJ134" i="22"/>
  <c r="CI134" i="22"/>
  <c r="CJ133" i="22"/>
  <c r="CI133" i="22"/>
  <c r="CJ132" i="22"/>
  <c r="CI132" i="22"/>
  <c r="CJ131" i="22"/>
  <c r="CI131" i="22"/>
  <c r="CJ130" i="22"/>
  <c r="CI130" i="22"/>
  <c r="CJ129" i="22"/>
  <c r="CI129" i="22"/>
  <c r="CJ128" i="22"/>
  <c r="CI128" i="22"/>
  <c r="CJ127" i="22"/>
  <c r="CI127" i="22"/>
  <c r="CJ126" i="22"/>
  <c r="CI126" i="22"/>
  <c r="CJ125" i="22"/>
  <c r="CI125" i="22"/>
  <c r="CJ124" i="22"/>
  <c r="CI124" i="22"/>
  <c r="CJ123" i="22"/>
  <c r="CI123" i="22"/>
  <c r="CJ122" i="22"/>
  <c r="CI122" i="22"/>
  <c r="CJ121" i="22"/>
  <c r="CI121" i="22"/>
  <c r="CJ120" i="22"/>
  <c r="CI120" i="22"/>
  <c r="CJ119" i="22"/>
  <c r="CI119" i="22"/>
  <c r="CJ118" i="22"/>
  <c r="CI118" i="22"/>
  <c r="CJ117" i="22"/>
  <c r="CI117" i="22"/>
  <c r="CJ116" i="22"/>
  <c r="CI116" i="22"/>
  <c r="CJ115" i="22"/>
  <c r="CI115" i="22"/>
  <c r="CJ114" i="22"/>
  <c r="CI114" i="22"/>
  <c r="CJ113" i="22"/>
  <c r="CI113" i="22"/>
  <c r="CJ112" i="22"/>
  <c r="CI112" i="22"/>
  <c r="CJ111" i="22"/>
  <c r="CI111" i="22"/>
  <c r="CJ110" i="22"/>
  <c r="CI110" i="22"/>
  <c r="CJ109" i="22"/>
  <c r="CI109" i="22"/>
  <c r="CJ108" i="22"/>
  <c r="CI108" i="22"/>
  <c r="CJ107" i="22"/>
  <c r="CI107" i="22"/>
  <c r="CJ106" i="22"/>
  <c r="CI106" i="22"/>
  <c r="CJ105" i="22"/>
  <c r="CI105" i="22"/>
  <c r="CJ104" i="22"/>
  <c r="CI104" i="22"/>
  <c r="CJ103" i="22"/>
  <c r="CI103" i="22"/>
  <c r="CJ102" i="22"/>
  <c r="CI102" i="22"/>
  <c r="CJ101" i="22"/>
  <c r="CI101" i="22"/>
  <c r="CJ100" i="22"/>
  <c r="CI100" i="22"/>
  <c r="CJ99" i="22"/>
  <c r="CI99" i="22"/>
  <c r="CJ98" i="22"/>
  <c r="CI98" i="22"/>
  <c r="CJ97" i="22"/>
  <c r="CI97" i="22"/>
  <c r="CJ96" i="22"/>
  <c r="CI96" i="22"/>
  <c r="CJ95" i="22"/>
  <c r="CI95" i="22"/>
  <c r="CJ94" i="22"/>
  <c r="CI94" i="22"/>
  <c r="CJ93" i="22"/>
  <c r="CI93" i="22"/>
  <c r="CJ92" i="22"/>
  <c r="CI92" i="22"/>
  <c r="CJ91" i="22"/>
  <c r="CI91" i="22"/>
  <c r="CJ90" i="22"/>
  <c r="CI90" i="22"/>
  <c r="CJ89" i="22"/>
  <c r="CI89" i="22"/>
  <c r="CJ88" i="22"/>
  <c r="CI88" i="22"/>
  <c r="CJ87" i="22"/>
  <c r="CI87" i="22"/>
  <c r="CJ86" i="22"/>
  <c r="CI86" i="22"/>
  <c r="CJ85" i="22"/>
  <c r="CI85" i="22"/>
  <c r="CJ84" i="22"/>
  <c r="CI84" i="22"/>
  <c r="CJ83" i="22"/>
  <c r="CI83" i="22"/>
  <c r="CJ82" i="22"/>
  <c r="CI82" i="22"/>
  <c r="CJ81" i="22"/>
  <c r="CI81" i="22"/>
  <c r="CJ80" i="22"/>
  <c r="CI80" i="22"/>
  <c r="CJ79" i="22"/>
  <c r="CI79" i="22"/>
  <c r="CJ78" i="22"/>
  <c r="CI78" i="22"/>
  <c r="CJ77" i="22"/>
  <c r="CI77" i="22"/>
  <c r="CJ76" i="22"/>
  <c r="CI76" i="22"/>
  <c r="CJ75" i="22"/>
  <c r="CI75" i="22"/>
  <c r="CJ74" i="22"/>
  <c r="CI74" i="22"/>
  <c r="CJ73" i="22"/>
  <c r="CI73" i="22"/>
  <c r="CJ72" i="22"/>
  <c r="CI72" i="22"/>
  <c r="CJ71" i="22"/>
  <c r="CI71" i="22"/>
  <c r="CJ70" i="22"/>
  <c r="CI70" i="22"/>
  <c r="CJ69" i="22"/>
  <c r="CI69" i="22"/>
  <c r="CJ68" i="22"/>
  <c r="CI68" i="22"/>
  <c r="CJ67" i="22"/>
  <c r="CI67" i="22"/>
  <c r="CJ66" i="22"/>
  <c r="CI66" i="22"/>
  <c r="CJ65" i="22"/>
  <c r="CI65" i="22"/>
  <c r="CJ64" i="22"/>
  <c r="CI64" i="22"/>
  <c r="CJ63" i="22"/>
  <c r="CI63" i="22"/>
  <c r="CJ62" i="22"/>
  <c r="CI62" i="22"/>
  <c r="CJ61" i="22"/>
  <c r="CI61" i="22"/>
  <c r="CJ60" i="22"/>
  <c r="CI60" i="22"/>
  <c r="CJ59" i="22"/>
  <c r="CI59" i="22"/>
  <c r="CJ58" i="22"/>
  <c r="CI58" i="22"/>
  <c r="CJ57" i="22"/>
  <c r="CI57" i="22"/>
  <c r="CJ56" i="22"/>
  <c r="CI56" i="22"/>
  <c r="CJ55" i="22"/>
  <c r="CI55" i="22"/>
  <c r="CJ54" i="22"/>
  <c r="CI54" i="22"/>
  <c r="CJ53" i="22"/>
  <c r="CI53" i="22"/>
  <c r="CJ52" i="22"/>
  <c r="CI52" i="22"/>
  <c r="CJ51" i="22"/>
  <c r="CI51" i="22"/>
  <c r="CJ50" i="22"/>
  <c r="CI50" i="22"/>
  <c r="CJ49" i="22"/>
  <c r="CI49" i="22"/>
  <c r="CJ48" i="22"/>
  <c r="CI48" i="22"/>
  <c r="CJ47" i="22"/>
  <c r="CI47" i="22"/>
  <c r="CJ46" i="22"/>
  <c r="CI46" i="22"/>
  <c r="CJ45" i="22"/>
  <c r="CI45" i="22"/>
  <c r="CJ44" i="22"/>
  <c r="CI44" i="22"/>
  <c r="CJ43" i="22"/>
  <c r="CI43" i="22"/>
  <c r="CJ42" i="22"/>
  <c r="CI42" i="22"/>
  <c r="CJ41" i="22"/>
  <c r="CI41" i="22"/>
  <c r="CJ40" i="22"/>
  <c r="CI40" i="22"/>
  <c r="CJ39" i="22"/>
  <c r="CI39" i="22"/>
  <c r="CJ38" i="22"/>
  <c r="CI38" i="22"/>
  <c r="CJ37" i="22"/>
  <c r="CI37" i="22"/>
  <c r="CJ36" i="22"/>
  <c r="CI36" i="22"/>
  <c r="CJ35" i="22"/>
  <c r="CI35" i="22"/>
  <c r="CJ34" i="22"/>
  <c r="CI34" i="22"/>
  <c r="CY4" i="22" l="1"/>
  <c r="CY7" i="22" s="1"/>
  <c r="CY5" i="22"/>
  <c r="BD4" i="22"/>
  <c r="BU4" i="22"/>
  <c r="CY10" i="22" l="1"/>
  <c r="CY9" i="22"/>
  <c r="CY15" i="22" s="1"/>
  <c r="CY8" i="22"/>
  <c r="CE230" i="22"/>
  <c r="CE181" i="22"/>
  <c r="CE209" i="22"/>
  <c r="CE192" i="22"/>
  <c r="CE128" i="22"/>
  <c r="CE222" i="22"/>
  <c r="CE206" i="22"/>
  <c r="CE190" i="22"/>
  <c r="CE203" i="22"/>
  <c r="BD6" i="22"/>
  <c r="DB6" i="22" l="1"/>
  <c r="CY16" i="22"/>
  <c r="DB7" i="22"/>
  <c r="BL7" i="22"/>
  <c r="BL6" i="22" s="1"/>
  <c r="BL5" i="22"/>
  <c r="AM5" i="22"/>
  <c r="AM4" i="22" s="1"/>
  <c r="AM7" i="22"/>
  <c r="CE180" i="22"/>
  <c r="CE212" i="22"/>
  <c r="CE213" i="22"/>
  <c r="CE208" i="22"/>
  <c r="CE224" i="22"/>
  <c r="CE176" i="22"/>
  <c r="CE227" i="22"/>
  <c r="CE185" i="22"/>
  <c r="CE218" i="22"/>
  <c r="CE188" i="22"/>
  <c r="CE223" i="22"/>
  <c r="CE220" i="22"/>
  <c r="CE217" i="22"/>
  <c r="CE210" i="22"/>
  <c r="CE191" i="22"/>
  <c r="CE202" i="22"/>
  <c r="CE204" i="22"/>
  <c r="CE226" i="22"/>
  <c r="CE187" i="22"/>
  <c r="CE182" i="22"/>
  <c r="CE119" i="22"/>
  <c r="CE163" i="22"/>
  <c r="CE215" i="22"/>
  <c r="CE162" i="22"/>
  <c r="CE134" i="22"/>
  <c r="BL15" i="22"/>
  <c r="BL14" i="22"/>
  <c r="CE131" i="22"/>
  <c r="CE125" i="22"/>
  <c r="CE120" i="22"/>
  <c r="CE207" i="22"/>
  <c r="CE186" i="22"/>
  <c r="CE225" i="22"/>
  <c r="CE229" i="22"/>
  <c r="CE178" i="22"/>
  <c r="CE197" i="22"/>
  <c r="CE219" i="22"/>
  <c r="CE194" i="22"/>
  <c r="CE198" i="22"/>
  <c r="CE214" i="22"/>
  <c r="CE118" i="22"/>
  <c r="CE148" i="22"/>
  <c r="CE183" i="22"/>
  <c r="CE193" i="22"/>
  <c r="CE200" i="22"/>
  <c r="AM15" i="22"/>
  <c r="CE121" i="22"/>
  <c r="CE149" i="22"/>
  <c r="CE177" i="22"/>
  <c r="CE201" i="22"/>
  <c r="CE199" i="22"/>
  <c r="CE137" i="22"/>
  <c r="CE122" i="22"/>
  <c r="CE189" i="22"/>
  <c r="CE179" i="22"/>
  <c r="CE195" i="22"/>
  <c r="CE184" i="22"/>
  <c r="CE228" i="22"/>
  <c r="CE205" i="22"/>
  <c r="CE216" i="22"/>
  <c r="CE211" i="22"/>
  <c r="CE196" i="22"/>
  <c r="CE221" i="22"/>
  <c r="AM14" i="22"/>
  <c r="BL4" i="22" l="1"/>
  <c r="BL8" i="22"/>
  <c r="BL9" i="22" s="1"/>
  <c r="AM8" i="22"/>
  <c r="AM9" i="22" s="1"/>
  <c r="AM6" i="22" l="1"/>
  <c r="AM11" i="22"/>
  <c r="BA10" i="22"/>
  <c r="BH31" i="22"/>
  <c r="BJ31" i="22" s="1"/>
  <c r="BD31" i="22"/>
  <c r="BA11" i="22"/>
  <c r="BE31" i="22"/>
  <c r="BF31" i="22" s="1"/>
  <c r="BS10" i="22"/>
  <c r="BU10" i="22" s="1"/>
  <c r="BH226" i="22"/>
  <c r="BJ226" i="22" s="1"/>
  <c r="BH218" i="22"/>
  <c r="BJ218" i="22" s="1"/>
  <c r="BH210" i="22"/>
  <c r="BJ210" i="22" s="1"/>
  <c r="BH202" i="22"/>
  <c r="BJ202" i="22" s="1"/>
  <c r="BE227" i="22"/>
  <c r="BF227" i="22" s="1"/>
  <c r="BE219" i="22"/>
  <c r="BF219" i="22" s="1"/>
  <c r="BE211" i="22"/>
  <c r="BF211" i="22" s="1"/>
  <c r="BE203" i="22"/>
  <c r="BF203" i="22" s="1"/>
  <c r="BH225" i="22"/>
  <c r="BJ225" i="22" s="1"/>
  <c r="BH217" i="22"/>
  <c r="BJ217" i="22" s="1"/>
  <c r="BH209" i="22"/>
  <c r="BJ209" i="22" s="1"/>
  <c r="BH201" i="22"/>
  <c r="BJ201" i="22" s="1"/>
  <c r="BE226" i="22"/>
  <c r="BF226" i="22" s="1"/>
  <c r="BE218" i="22"/>
  <c r="BF218" i="22" s="1"/>
  <c r="BE210" i="22"/>
  <c r="BF210" i="22" s="1"/>
  <c r="BH224" i="22"/>
  <c r="BJ224" i="22" s="1"/>
  <c r="BH216" i="22"/>
  <c r="BJ216" i="22" s="1"/>
  <c r="BH208" i="22"/>
  <c r="BJ208" i="22" s="1"/>
  <c r="BH200" i="22"/>
  <c r="BJ200" i="22" s="1"/>
  <c r="BH223" i="22"/>
  <c r="BJ223" i="22" s="1"/>
  <c r="BH215" i="22"/>
  <c r="BJ215" i="22" s="1"/>
  <c r="BH207" i="22"/>
  <c r="BJ207" i="22" s="1"/>
  <c r="BH199" i="22"/>
  <c r="BJ199" i="22" s="1"/>
  <c r="BH230" i="22"/>
  <c r="BJ230" i="22" s="1"/>
  <c r="BH222" i="22"/>
  <c r="BJ222" i="22" s="1"/>
  <c r="BH214" i="22"/>
  <c r="BJ214" i="22" s="1"/>
  <c r="BH206" i="22"/>
  <c r="BJ206" i="22" s="1"/>
  <c r="BH198" i="22"/>
  <c r="BJ198" i="22" s="1"/>
  <c r="BH227" i="22"/>
  <c r="BJ227" i="22" s="1"/>
  <c r="BH219" i="22"/>
  <c r="BJ219" i="22" s="1"/>
  <c r="BH211" i="22"/>
  <c r="BJ211" i="22" s="1"/>
  <c r="BH203" i="22"/>
  <c r="BJ203" i="22" s="1"/>
  <c r="BE228" i="22"/>
  <c r="BF228" i="22" s="1"/>
  <c r="BH220" i="22"/>
  <c r="BJ220" i="22" s="1"/>
  <c r="BE224" i="22"/>
  <c r="BF224" i="22" s="1"/>
  <c r="BE214" i="22"/>
  <c r="BF214" i="22" s="1"/>
  <c r="BE204" i="22"/>
  <c r="BF204" i="22" s="1"/>
  <c r="BE195" i="22"/>
  <c r="BF195" i="22" s="1"/>
  <c r="BE187" i="22"/>
  <c r="BF187" i="22" s="1"/>
  <c r="BE179" i="22"/>
  <c r="BF179" i="22" s="1"/>
  <c r="BE171" i="22"/>
  <c r="BF171" i="22" s="1"/>
  <c r="BE163" i="22"/>
  <c r="BF163" i="22" s="1"/>
  <c r="BE155" i="22"/>
  <c r="BF155" i="22" s="1"/>
  <c r="BE147" i="22"/>
  <c r="BF147" i="22" s="1"/>
  <c r="BB223" i="22"/>
  <c r="BD223" i="22" s="1"/>
  <c r="BB215" i="22"/>
  <c r="BD215" i="22" s="1"/>
  <c r="BB207" i="22"/>
  <c r="BD207" i="22" s="1"/>
  <c r="BB199" i="22"/>
  <c r="BD199" i="22" s="1"/>
  <c r="BB191" i="22"/>
  <c r="BD191" i="22" s="1"/>
  <c r="BB183" i="22"/>
  <c r="BD183" i="22" s="1"/>
  <c r="BB175" i="22"/>
  <c r="BD175" i="22" s="1"/>
  <c r="BB167" i="22"/>
  <c r="BD167" i="22" s="1"/>
  <c r="BB159" i="22"/>
  <c r="BD159" i="22" s="1"/>
  <c r="BB151" i="22"/>
  <c r="BD151" i="22" s="1"/>
  <c r="BH192" i="22"/>
  <c r="BJ192" i="22" s="1"/>
  <c r="BH176" i="22"/>
  <c r="BJ176" i="22" s="1"/>
  <c r="BH160" i="22"/>
  <c r="BJ160" i="22" s="1"/>
  <c r="BH144" i="22"/>
  <c r="BJ144" i="22" s="1"/>
  <c r="BH136" i="22"/>
  <c r="BJ136" i="22" s="1"/>
  <c r="BH128" i="22"/>
  <c r="BJ128" i="22" s="1"/>
  <c r="BH120" i="22"/>
  <c r="BJ120" i="22" s="1"/>
  <c r="BH112" i="22"/>
  <c r="BJ112" i="22" s="1"/>
  <c r="BH104" i="22"/>
  <c r="BJ104" i="22" s="1"/>
  <c r="BH96" i="22"/>
  <c r="BJ96" i="22" s="1"/>
  <c r="BH88" i="22"/>
  <c r="BJ88" i="22" s="1"/>
  <c r="BE140" i="22"/>
  <c r="BF140" i="22" s="1"/>
  <c r="BE132" i="22"/>
  <c r="BF132" i="22" s="1"/>
  <c r="BE124" i="22"/>
  <c r="BF124" i="22" s="1"/>
  <c r="BE116" i="22"/>
  <c r="BF116" i="22" s="1"/>
  <c r="BE108" i="22"/>
  <c r="BF108" i="22" s="1"/>
  <c r="BE100" i="22"/>
  <c r="BF100" i="22" s="1"/>
  <c r="BE92" i="22"/>
  <c r="BF92" i="22" s="1"/>
  <c r="BH193" i="22"/>
  <c r="BJ193" i="22" s="1"/>
  <c r="BH177" i="22"/>
  <c r="BJ177" i="22" s="1"/>
  <c r="BH161" i="22"/>
  <c r="BJ161" i="22" s="1"/>
  <c r="BB86" i="22"/>
  <c r="BD86" i="22" s="1"/>
  <c r="BB78" i="22"/>
  <c r="BD78" i="22" s="1"/>
  <c r="BH212" i="22"/>
  <c r="BJ212" i="22" s="1"/>
  <c r="BE222" i="22"/>
  <c r="BF222" i="22" s="1"/>
  <c r="BE212" i="22"/>
  <c r="BF212" i="22" s="1"/>
  <c r="BE201" i="22"/>
  <c r="BF201" i="22" s="1"/>
  <c r="BE193" i="22"/>
  <c r="BF193" i="22" s="1"/>
  <c r="BE185" i="22"/>
  <c r="BF185" i="22" s="1"/>
  <c r="BE177" i="22"/>
  <c r="BF177" i="22" s="1"/>
  <c r="BE169" i="22"/>
  <c r="BF169" i="22" s="1"/>
  <c r="BE161" i="22"/>
  <c r="BF161" i="22" s="1"/>
  <c r="BE153" i="22"/>
  <c r="BF153" i="22" s="1"/>
  <c r="BB229" i="22"/>
  <c r="BD229" i="22" s="1"/>
  <c r="BB221" i="22"/>
  <c r="BD221" i="22" s="1"/>
  <c r="BB213" i="22"/>
  <c r="BD213" i="22" s="1"/>
  <c r="BB205" i="22"/>
  <c r="BD205" i="22" s="1"/>
  <c r="BB197" i="22"/>
  <c r="BD197" i="22" s="1"/>
  <c r="BB189" i="22"/>
  <c r="BD189" i="22" s="1"/>
  <c r="BB181" i="22"/>
  <c r="BD181" i="22" s="1"/>
  <c r="BB173" i="22"/>
  <c r="BD173" i="22" s="1"/>
  <c r="BB165" i="22"/>
  <c r="BD165" i="22" s="1"/>
  <c r="CE165" i="22" s="1"/>
  <c r="BB157" i="22"/>
  <c r="BD157" i="22" s="1"/>
  <c r="BB149" i="22"/>
  <c r="BD149" i="22" s="1"/>
  <c r="BH188" i="22"/>
  <c r="BJ188" i="22" s="1"/>
  <c r="BH172" i="22"/>
  <c r="BJ172" i="22" s="1"/>
  <c r="BH156" i="22"/>
  <c r="BJ156" i="22" s="1"/>
  <c r="BH142" i="22"/>
  <c r="BJ142" i="22" s="1"/>
  <c r="BH134" i="22"/>
  <c r="BJ134" i="22" s="1"/>
  <c r="BH126" i="22"/>
  <c r="BJ126" i="22" s="1"/>
  <c r="BH118" i="22"/>
  <c r="BJ118" i="22" s="1"/>
  <c r="BH110" i="22"/>
  <c r="BJ110" i="22" s="1"/>
  <c r="BH102" i="22"/>
  <c r="BJ102" i="22" s="1"/>
  <c r="BH94" i="22"/>
  <c r="BJ94" i="22" s="1"/>
  <c r="BH146" i="22"/>
  <c r="BJ146" i="22" s="1"/>
  <c r="BE138" i="22"/>
  <c r="BF138" i="22" s="1"/>
  <c r="BE130" i="22"/>
  <c r="BF130" i="22" s="1"/>
  <c r="BE122" i="22"/>
  <c r="BF122" i="22" s="1"/>
  <c r="BE114" i="22"/>
  <c r="BF114" i="22" s="1"/>
  <c r="BE106" i="22"/>
  <c r="BF106" i="22" s="1"/>
  <c r="BE98" i="22"/>
  <c r="BF98" i="22" s="1"/>
  <c r="BE90" i="22"/>
  <c r="BF90" i="22" s="1"/>
  <c r="BH189" i="22"/>
  <c r="BJ189" i="22" s="1"/>
  <c r="BH173" i="22"/>
  <c r="BJ173" i="22" s="1"/>
  <c r="BH157" i="22"/>
  <c r="BJ157" i="22" s="1"/>
  <c r="BB84" i="22"/>
  <c r="BD84" i="22" s="1"/>
  <c r="BB76" i="22"/>
  <c r="BD76" i="22" s="1"/>
  <c r="BB68" i="22"/>
  <c r="BD68" i="22" s="1"/>
  <c r="BB60" i="22"/>
  <c r="BD60" i="22" s="1"/>
  <c r="BB52" i="22"/>
  <c r="BD52" i="22" s="1"/>
  <c r="BB44" i="22"/>
  <c r="BD44" i="22" s="1"/>
  <c r="BB36" i="22"/>
  <c r="BD36" i="22" s="1"/>
  <c r="BB135" i="22"/>
  <c r="BD135" i="22" s="1"/>
  <c r="BB119" i="22"/>
  <c r="BD119" i="22" s="1"/>
  <c r="BB103" i="22"/>
  <c r="BD103" i="22" s="1"/>
  <c r="BB87" i="22"/>
  <c r="BD87" i="22" s="1"/>
  <c r="BB130" i="22"/>
  <c r="BD130" i="22" s="1"/>
  <c r="BB114" i="22"/>
  <c r="BD114" i="22" s="1"/>
  <c r="BB98" i="22"/>
  <c r="BD98" i="22" s="1"/>
  <c r="BH56" i="22"/>
  <c r="BJ56" i="22" s="1"/>
  <c r="AW10" i="22"/>
  <c r="BH53" i="22"/>
  <c r="BJ53" i="22" s="1"/>
  <c r="BH85" i="22"/>
  <c r="BJ85" i="22" s="1"/>
  <c r="BE32" i="22"/>
  <c r="BF32" i="22" s="1"/>
  <c r="BH63" i="22"/>
  <c r="BJ63" i="22" s="1"/>
  <c r="BH74" i="22"/>
  <c r="BJ74" i="22" s="1"/>
  <c r="BH44" i="22"/>
  <c r="BJ44" i="22" s="1"/>
  <c r="BH76" i="22"/>
  <c r="BJ76" i="22" s="1"/>
  <c r="BE43" i="22"/>
  <c r="BF43" i="22" s="1"/>
  <c r="BE86" i="22"/>
  <c r="BF86" i="22" s="1"/>
  <c r="BE62" i="22"/>
  <c r="BF62" i="22" s="1"/>
  <c r="BH54" i="22"/>
  <c r="BJ54" i="22" s="1"/>
  <c r="BH86" i="22"/>
  <c r="BJ86" i="22" s="1"/>
  <c r="BE50" i="22"/>
  <c r="BF50" i="22" s="1"/>
  <c r="BH83" i="22"/>
  <c r="BJ83" i="22" s="1"/>
  <c r="BH204" i="22"/>
  <c r="BJ204" i="22" s="1"/>
  <c r="BE220" i="22"/>
  <c r="BF220" i="22" s="1"/>
  <c r="BE208" i="22"/>
  <c r="BF208" i="22" s="1"/>
  <c r="BE199" i="22"/>
  <c r="BF199" i="22" s="1"/>
  <c r="BE191" i="22"/>
  <c r="BF191" i="22" s="1"/>
  <c r="BE183" i="22"/>
  <c r="BF183" i="22" s="1"/>
  <c r="BE175" i="22"/>
  <c r="BF175" i="22" s="1"/>
  <c r="BE167" i="22"/>
  <c r="BF167" i="22" s="1"/>
  <c r="BE159" i="22"/>
  <c r="BF159" i="22" s="1"/>
  <c r="BE151" i="22"/>
  <c r="BF151" i="22" s="1"/>
  <c r="BB227" i="22"/>
  <c r="BD227" i="22" s="1"/>
  <c r="BB219" i="22"/>
  <c r="BD219" i="22" s="1"/>
  <c r="BB211" i="22"/>
  <c r="BD211" i="22" s="1"/>
  <c r="BB203" i="22"/>
  <c r="BD203" i="22" s="1"/>
  <c r="BB195" i="22"/>
  <c r="BD195" i="22" s="1"/>
  <c r="BB187" i="22"/>
  <c r="BD187" i="22" s="1"/>
  <c r="BB179" i="22"/>
  <c r="BD179" i="22" s="1"/>
  <c r="BB171" i="22"/>
  <c r="BD171" i="22" s="1"/>
  <c r="CE171" i="22" s="1"/>
  <c r="BB163" i="22"/>
  <c r="BD163" i="22" s="1"/>
  <c r="BB155" i="22"/>
  <c r="BD155" i="22" s="1"/>
  <c r="BB147" i="22"/>
  <c r="BD147" i="22" s="1"/>
  <c r="CE147" i="22" s="1"/>
  <c r="BH184" i="22"/>
  <c r="BJ184" i="22" s="1"/>
  <c r="BH168" i="22"/>
  <c r="BJ168" i="22" s="1"/>
  <c r="BH152" i="22"/>
  <c r="BJ152" i="22" s="1"/>
  <c r="BH140" i="22"/>
  <c r="BJ140" i="22" s="1"/>
  <c r="BH132" i="22"/>
  <c r="BJ132" i="22" s="1"/>
  <c r="BH124" i="22"/>
  <c r="BJ124" i="22" s="1"/>
  <c r="BH116" i="22"/>
  <c r="BJ116" i="22" s="1"/>
  <c r="BH108" i="22"/>
  <c r="BJ108" i="22" s="1"/>
  <c r="BH100" i="22"/>
  <c r="BJ100" i="22" s="1"/>
  <c r="BH92" i="22"/>
  <c r="BJ92" i="22" s="1"/>
  <c r="BE144" i="22"/>
  <c r="BF144" i="22" s="1"/>
  <c r="BE136" i="22"/>
  <c r="BF136" i="22" s="1"/>
  <c r="BE128" i="22"/>
  <c r="BF128" i="22" s="1"/>
  <c r="BE120" i="22"/>
  <c r="BF120" i="22" s="1"/>
  <c r="BE112" i="22"/>
  <c r="BF112" i="22" s="1"/>
  <c r="BE104" i="22"/>
  <c r="BF104" i="22" s="1"/>
  <c r="BE96" i="22"/>
  <c r="BF96" i="22" s="1"/>
  <c r="BE88" i="22"/>
  <c r="BF88" i="22" s="1"/>
  <c r="BH185" i="22"/>
  <c r="BJ185" i="22" s="1"/>
  <c r="BH169" i="22"/>
  <c r="BJ169" i="22" s="1"/>
  <c r="BH153" i="22"/>
  <c r="BJ153" i="22" s="1"/>
  <c r="BB82" i="22"/>
  <c r="BD82" i="22" s="1"/>
  <c r="BH228" i="22"/>
  <c r="BJ228" i="22" s="1"/>
  <c r="BE229" i="22"/>
  <c r="BF229" i="22" s="1"/>
  <c r="BE216" i="22"/>
  <c r="BF216" i="22" s="1"/>
  <c r="BE206" i="22"/>
  <c r="BF206" i="22" s="1"/>
  <c r="BE197" i="22"/>
  <c r="BF197" i="22" s="1"/>
  <c r="BE189" i="22"/>
  <c r="BF189" i="22" s="1"/>
  <c r="BE181" i="22"/>
  <c r="BF181" i="22" s="1"/>
  <c r="BE173" i="22"/>
  <c r="BF173" i="22" s="1"/>
  <c r="BE165" i="22"/>
  <c r="BF165" i="22" s="1"/>
  <c r="BE157" i="22"/>
  <c r="BF157" i="22" s="1"/>
  <c r="BE149" i="22"/>
  <c r="BF149" i="22" s="1"/>
  <c r="BB225" i="22"/>
  <c r="BD225" i="22" s="1"/>
  <c r="BB217" i="22"/>
  <c r="BD217" i="22" s="1"/>
  <c r="BB209" i="22"/>
  <c r="BD209" i="22" s="1"/>
  <c r="BB201" i="22"/>
  <c r="BD201" i="22" s="1"/>
  <c r="BB193" i="22"/>
  <c r="BD193" i="22" s="1"/>
  <c r="BB185" i="22"/>
  <c r="BD185" i="22" s="1"/>
  <c r="BB177" i="22"/>
  <c r="BD177" i="22" s="1"/>
  <c r="BB169" i="22"/>
  <c r="BD169" i="22" s="1"/>
  <c r="CE169" i="22" s="1"/>
  <c r="BB161" i="22"/>
  <c r="BD161" i="22" s="1"/>
  <c r="BB153" i="22"/>
  <c r="BD153" i="22" s="1"/>
  <c r="BH196" i="22"/>
  <c r="BJ196" i="22" s="1"/>
  <c r="BH180" i="22"/>
  <c r="BJ180" i="22" s="1"/>
  <c r="BH164" i="22"/>
  <c r="BJ164" i="22" s="1"/>
  <c r="BH148" i="22"/>
  <c r="BJ148" i="22" s="1"/>
  <c r="BH138" i="22"/>
  <c r="BJ138" i="22" s="1"/>
  <c r="BH130" i="22"/>
  <c r="BJ130" i="22" s="1"/>
  <c r="BH122" i="22"/>
  <c r="BJ122" i="22" s="1"/>
  <c r="BH114" i="22"/>
  <c r="BJ114" i="22" s="1"/>
  <c r="BH106" i="22"/>
  <c r="BJ106" i="22" s="1"/>
  <c r="BH98" i="22"/>
  <c r="BJ98" i="22" s="1"/>
  <c r="BH90" i="22"/>
  <c r="BJ90" i="22" s="1"/>
  <c r="BE142" i="22"/>
  <c r="BF142" i="22" s="1"/>
  <c r="BE134" i="22"/>
  <c r="BF134" i="22" s="1"/>
  <c r="BE126" i="22"/>
  <c r="BF126" i="22" s="1"/>
  <c r="BE118" i="22"/>
  <c r="BF118" i="22" s="1"/>
  <c r="BE110" i="22"/>
  <c r="BF110" i="22" s="1"/>
  <c r="BE102" i="22"/>
  <c r="BF102" i="22" s="1"/>
  <c r="BE94" i="22"/>
  <c r="BF94" i="22" s="1"/>
  <c r="BH197" i="22"/>
  <c r="BJ197" i="22" s="1"/>
  <c r="BH181" i="22"/>
  <c r="BJ181" i="22" s="1"/>
  <c r="BH165" i="22"/>
  <c r="BJ165" i="22" s="1"/>
  <c r="BH149" i="22"/>
  <c r="BJ149" i="22" s="1"/>
  <c r="BB80" i="22"/>
  <c r="BD80" i="22" s="1"/>
  <c r="BB72" i="22"/>
  <c r="BD72" i="22" s="1"/>
  <c r="BB64" i="22"/>
  <c r="BD64" i="22" s="1"/>
  <c r="BB56" i="22"/>
  <c r="BD56" i="22" s="1"/>
  <c r="BB48" i="22"/>
  <c r="BD48" i="22" s="1"/>
  <c r="BB40" i="22"/>
  <c r="BD40" i="22" s="1"/>
  <c r="BB32" i="22"/>
  <c r="BD32" i="22" s="1"/>
  <c r="BB143" i="22"/>
  <c r="BD143" i="22" s="1"/>
  <c r="BB127" i="22"/>
  <c r="BD127" i="22" s="1"/>
  <c r="BB111" i="22"/>
  <c r="BD111" i="22" s="1"/>
  <c r="BB95" i="22"/>
  <c r="BD95" i="22" s="1"/>
  <c r="BB138" i="22"/>
  <c r="BD138" i="22" s="1"/>
  <c r="BB122" i="22"/>
  <c r="BD122" i="22" s="1"/>
  <c r="BB106" i="22"/>
  <c r="BD106" i="22" s="1"/>
  <c r="BB90" i="22"/>
  <c r="BD90" i="22" s="1"/>
  <c r="BH72" i="22"/>
  <c r="BJ72" i="22" s="1"/>
  <c r="BE37" i="22"/>
  <c r="BF37" i="22" s="1"/>
  <c r="BH69" i="22"/>
  <c r="BJ69" i="22" s="1"/>
  <c r="BH66" i="22"/>
  <c r="BJ66" i="22" s="1"/>
  <c r="BE48" i="22"/>
  <c r="BF48" i="22" s="1"/>
  <c r="BH79" i="22"/>
  <c r="BJ79" i="22" s="1"/>
  <c r="BA13" i="22"/>
  <c r="BH60" i="22"/>
  <c r="BJ60" i="22" s="1"/>
  <c r="AM12" i="22"/>
  <c r="BE70" i="22"/>
  <c r="BF70" i="22" s="1"/>
  <c r="BE35" i="22"/>
  <c r="BF35" i="22" s="1"/>
  <c r="BH39" i="22"/>
  <c r="BJ39" i="22" s="1"/>
  <c r="BH70" i="22"/>
  <c r="BJ70" i="22" s="1"/>
  <c r="BE34" i="22"/>
  <c r="BF34" i="22" s="1"/>
  <c r="BH67" i="22"/>
  <c r="BJ67" i="22" s="1"/>
  <c r="BE221" i="22"/>
  <c r="BF221" i="22" s="1"/>
  <c r="BE200" i="22"/>
  <c r="BF200" i="22" s="1"/>
  <c r="BE184" i="22"/>
  <c r="BF184" i="22" s="1"/>
  <c r="BE168" i="22"/>
  <c r="BF168" i="22" s="1"/>
  <c r="BE152" i="22"/>
  <c r="BF152" i="22" s="1"/>
  <c r="BB220" i="22"/>
  <c r="BD220" i="22" s="1"/>
  <c r="BB204" i="22"/>
  <c r="BD204" i="22" s="1"/>
  <c r="BB188" i="22"/>
  <c r="BD188" i="22" s="1"/>
  <c r="BB172" i="22"/>
  <c r="BD172" i="22" s="1"/>
  <c r="BB156" i="22"/>
  <c r="BD156" i="22" s="1"/>
  <c r="BH186" i="22"/>
  <c r="BJ186" i="22" s="1"/>
  <c r="BH154" i="22"/>
  <c r="BJ154" i="22" s="1"/>
  <c r="BH133" i="22"/>
  <c r="BJ133" i="22" s="1"/>
  <c r="BH117" i="22"/>
  <c r="BJ117" i="22" s="1"/>
  <c r="BH101" i="22"/>
  <c r="BJ101" i="22" s="1"/>
  <c r="BE145" i="22"/>
  <c r="BF145" i="22" s="1"/>
  <c r="BE129" i="22"/>
  <c r="BF129" i="22" s="1"/>
  <c r="BE113" i="22"/>
  <c r="BF113" i="22" s="1"/>
  <c r="BE97" i="22"/>
  <c r="BF97" i="22" s="1"/>
  <c r="BH187" i="22"/>
  <c r="BJ187" i="22" s="1"/>
  <c r="BH155" i="22"/>
  <c r="BJ155" i="22" s="1"/>
  <c r="BB75" i="22"/>
  <c r="BD75" i="22" s="1"/>
  <c r="BB65" i="22"/>
  <c r="BD65" i="22" s="1"/>
  <c r="BB54" i="22"/>
  <c r="BD54" i="22" s="1"/>
  <c r="BB43" i="22"/>
  <c r="BD43" i="22" s="1"/>
  <c r="BB33" i="22"/>
  <c r="BD33" i="22" s="1"/>
  <c r="CB33" i="22" s="1"/>
  <c r="BB139" i="22"/>
  <c r="BD139" i="22" s="1"/>
  <c r="BB117" i="22"/>
  <c r="BD117" i="22" s="1"/>
  <c r="BB97" i="22"/>
  <c r="BD97" i="22" s="1"/>
  <c r="BB134" i="22"/>
  <c r="BD134" i="22" s="1"/>
  <c r="BB112" i="22"/>
  <c r="BD112" i="22" s="1"/>
  <c r="BB92" i="22"/>
  <c r="BD92" i="22" s="1"/>
  <c r="BH80" i="22"/>
  <c r="BJ80" i="22" s="1"/>
  <c r="BE58" i="22"/>
  <c r="BF58" i="22" s="1"/>
  <c r="BH58" i="22"/>
  <c r="BJ58" i="22" s="1"/>
  <c r="BH55" i="22"/>
  <c r="BJ55" i="22" s="1"/>
  <c r="BH82" i="22"/>
  <c r="BJ82" i="22" s="1"/>
  <c r="BE57" i="22"/>
  <c r="BF57" i="22" s="1"/>
  <c r="BE71" i="22"/>
  <c r="BF71" i="22" s="1"/>
  <c r="BH45" i="22"/>
  <c r="BJ45" i="22" s="1"/>
  <c r="BH35" i="22"/>
  <c r="BJ35" i="22" s="1"/>
  <c r="BH78" i="22"/>
  <c r="BJ78" i="22" s="1"/>
  <c r="BE56" i="22"/>
  <c r="BF56" i="22" s="1"/>
  <c r="BB91" i="22"/>
  <c r="BD91" i="22" s="1"/>
  <c r="AW11" i="22"/>
  <c r="BE68" i="22"/>
  <c r="BF68" i="22" s="1"/>
  <c r="BH68" i="22"/>
  <c r="BJ68" i="22" s="1"/>
  <c r="BH47" i="22"/>
  <c r="BJ47" i="22" s="1"/>
  <c r="BE176" i="22"/>
  <c r="BF176" i="22" s="1"/>
  <c r="BB164" i="22"/>
  <c r="BD164" i="22" s="1"/>
  <c r="BH141" i="22"/>
  <c r="BJ141" i="22" s="1"/>
  <c r="BE137" i="22"/>
  <c r="BF137" i="22" s="1"/>
  <c r="BB83" i="22"/>
  <c r="BD83" i="22" s="1"/>
  <c r="BB38" i="22"/>
  <c r="BD38" i="22" s="1"/>
  <c r="BB144" i="22"/>
  <c r="BD144" i="22" s="1"/>
  <c r="CE144" i="22" s="1"/>
  <c r="BE33" i="22"/>
  <c r="BF33" i="22" s="1"/>
  <c r="BH36" i="22"/>
  <c r="BJ36" i="22" s="1"/>
  <c r="BE47" i="22"/>
  <c r="BF47" i="22" s="1"/>
  <c r="BH75" i="22"/>
  <c r="BJ75" i="22" s="1"/>
  <c r="BH37" i="22"/>
  <c r="BJ37" i="22" s="1"/>
  <c r="BH81" i="22"/>
  <c r="BJ81" i="22" s="1"/>
  <c r="BH229" i="22"/>
  <c r="BJ229" i="22" s="1"/>
  <c r="BE217" i="22"/>
  <c r="BF217" i="22" s="1"/>
  <c r="BE198" i="22"/>
  <c r="BF198" i="22" s="1"/>
  <c r="BE182" i="22"/>
  <c r="BF182" i="22" s="1"/>
  <c r="BE166" i="22"/>
  <c r="BF166" i="22" s="1"/>
  <c r="BE150" i="22"/>
  <c r="BF150" i="22" s="1"/>
  <c r="BB218" i="22"/>
  <c r="BD218" i="22" s="1"/>
  <c r="BB202" i="22"/>
  <c r="BD202" i="22" s="1"/>
  <c r="BB186" i="22"/>
  <c r="BD186" i="22" s="1"/>
  <c r="BB170" i="22"/>
  <c r="BD170" i="22" s="1"/>
  <c r="BB154" i="22"/>
  <c r="BD154" i="22" s="1"/>
  <c r="BH182" i="22"/>
  <c r="BJ182" i="22" s="1"/>
  <c r="BH150" i="22"/>
  <c r="BJ150" i="22" s="1"/>
  <c r="BH131" i="22"/>
  <c r="BJ131" i="22" s="1"/>
  <c r="BH115" i="22"/>
  <c r="BJ115" i="22" s="1"/>
  <c r="BH99" i="22"/>
  <c r="BJ99" i="22" s="1"/>
  <c r="BE143" i="22"/>
  <c r="BF143" i="22" s="1"/>
  <c r="BE127" i="22"/>
  <c r="BF127" i="22" s="1"/>
  <c r="BE111" i="22"/>
  <c r="BF111" i="22" s="1"/>
  <c r="BE95" i="22"/>
  <c r="BF95" i="22" s="1"/>
  <c r="BH183" i="22"/>
  <c r="BJ183" i="22" s="1"/>
  <c r="BH151" i="22"/>
  <c r="BJ151" i="22" s="1"/>
  <c r="BB74" i="22"/>
  <c r="BD74" i="22" s="1"/>
  <c r="BB63" i="22"/>
  <c r="BD63" i="22" s="1"/>
  <c r="BB53" i="22"/>
  <c r="BD53" i="22" s="1"/>
  <c r="BB42" i="22"/>
  <c r="BD42" i="22" s="1"/>
  <c r="BB137" i="22"/>
  <c r="BD137" i="22" s="1"/>
  <c r="BB115" i="22"/>
  <c r="BD115" i="22" s="1"/>
  <c r="BB93" i="22"/>
  <c r="BD93" i="22" s="1"/>
  <c r="BB132" i="22"/>
  <c r="BD132" i="22" s="1"/>
  <c r="BB110" i="22"/>
  <c r="BD110" i="22" s="1"/>
  <c r="CE110" i="22" s="1"/>
  <c r="BB88" i="22"/>
  <c r="BD88" i="22" s="1"/>
  <c r="BE85" i="22"/>
  <c r="BF85" i="22" s="1"/>
  <c r="BH61" i="22"/>
  <c r="BJ61" i="22" s="1"/>
  <c r="BE79" i="22"/>
  <c r="BF79" i="22" s="1"/>
  <c r="BE60" i="22"/>
  <c r="BF60" i="22" s="1"/>
  <c r="BE65" i="22"/>
  <c r="BF65" i="22" s="1"/>
  <c r="BH49" i="22"/>
  <c r="BJ49" i="22" s="1"/>
  <c r="BH43" i="22"/>
  <c r="BJ43" i="22" s="1"/>
  <c r="BE83" i="22"/>
  <c r="BF83" i="22" s="1"/>
  <c r="BH59" i="22"/>
  <c r="BJ59" i="22" s="1"/>
  <c r="BB113" i="22"/>
  <c r="BD113" i="22" s="1"/>
  <c r="BE66" i="22"/>
  <c r="BF66" i="22" s="1"/>
  <c r="BA12" i="22"/>
  <c r="BE63" i="22"/>
  <c r="BF63" i="22" s="1"/>
  <c r="BE64" i="22"/>
  <c r="BF64" i="22" s="1"/>
  <c r="BE192" i="22"/>
  <c r="BF192" i="22" s="1"/>
  <c r="BB180" i="22"/>
  <c r="BD180" i="22" s="1"/>
  <c r="BH125" i="22"/>
  <c r="BJ125" i="22" s="1"/>
  <c r="BE121" i="22"/>
  <c r="BF121" i="22" s="1"/>
  <c r="BH171" i="22"/>
  <c r="BJ171" i="22" s="1"/>
  <c r="BB49" i="22"/>
  <c r="BD49" i="22" s="1"/>
  <c r="BB107" i="22"/>
  <c r="BD107" i="22" s="1"/>
  <c r="BE61" i="22"/>
  <c r="BF61" i="22" s="1"/>
  <c r="BE36" i="22"/>
  <c r="BF36" i="22" s="1"/>
  <c r="BE81" i="22"/>
  <c r="BF81" i="22" s="1"/>
  <c r="BH41" i="22"/>
  <c r="BJ41" i="22" s="1"/>
  <c r="BE49" i="22"/>
  <c r="BF49" i="22" s="1"/>
  <c r="BH221" i="22"/>
  <c r="BJ221" i="22" s="1"/>
  <c r="BE215" i="22"/>
  <c r="BF215" i="22" s="1"/>
  <c r="BE196" i="22"/>
  <c r="BF196" i="22" s="1"/>
  <c r="BE180" i="22"/>
  <c r="BF180" i="22" s="1"/>
  <c r="BE164" i="22"/>
  <c r="BF164" i="22" s="1"/>
  <c r="BE148" i="22"/>
  <c r="BF148" i="22" s="1"/>
  <c r="BB216" i="22"/>
  <c r="BD216" i="22" s="1"/>
  <c r="BB200" i="22"/>
  <c r="BD200" i="22" s="1"/>
  <c r="BB184" i="22"/>
  <c r="BD184" i="22" s="1"/>
  <c r="BB168" i="22"/>
  <c r="BD168" i="22" s="1"/>
  <c r="BB152" i="22"/>
  <c r="BD152" i="22" s="1"/>
  <c r="BH178" i="22"/>
  <c r="BJ178" i="22" s="1"/>
  <c r="BH145" i="22"/>
  <c r="BJ145" i="22" s="1"/>
  <c r="BH129" i="22"/>
  <c r="BJ129" i="22" s="1"/>
  <c r="BH113" i="22"/>
  <c r="BJ113" i="22" s="1"/>
  <c r="BH97" i="22"/>
  <c r="BJ97" i="22" s="1"/>
  <c r="BE141" i="22"/>
  <c r="BF141" i="22" s="1"/>
  <c r="BE125" i="22"/>
  <c r="BF125" i="22" s="1"/>
  <c r="BE109" i="22"/>
  <c r="BF109" i="22" s="1"/>
  <c r="BE93" i="22"/>
  <c r="BF93" i="22" s="1"/>
  <c r="BH179" i="22"/>
  <c r="BJ179" i="22" s="1"/>
  <c r="BE146" i="22"/>
  <c r="BF146" i="22" s="1"/>
  <c r="BB73" i="22"/>
  <c r="BD73" i="22" s="1"/>
  <c r="BB62" i="22"/>
  <c r="BD62" i="22" s="1"/>
  <c r="CE62" i="22" s="1"/>
  <c r="BB51" i="22"/>
  <c r="BD51" i="22" s="1"/>
  <c r="BB41" i="22"/>
  <c r="BD41" i="22" s="1"/>
  <c r="BS13" i="22"/>
  <c r="BU13" i="22" s="1"/>
  <c r="BB133" i="22"/>
  <c r="BD133" i="22" s="1"/>
  <c r="BB128" i="22"/>
  <c r="BD128" i="22" s="1"/>
  <c r="BB108" i="22"/>
  <c r="BD108" i="22" s="1"/>
  <c r="CE108" i="22" s="1"/>
  <c r="BH34" i="22"/>
  <c r="BJ34" i="22" s="1"/>
  <c r="BE51" i="22"/>
  <c r="BF51" i="22" s="1"/>
  <c r="BH50" i="22"/>
  <c r="BJ50" i="22" s="1"/>
  <c r="BH205" i="22"/>
  <c r="BJ205" i="22" s="1"/>
  <c r="BE160" i="22"/>
  <c r="BF160" i="22" s="1"/>
  <c r="BB212" i="22"/>
  <c r="BD212" i="22" s="1"/>
  <c r="BB196" i="22"/>
  <c r="BD196" i="22" s="1"/>
  <c r="BH170" i="22"/>
  <c r="BJ170" i="22" s="1"/>
  <c r="BH93" i="22"/>
  <c r="BJ93" i="22" s="1"/>
  <c r="BE89" i="22"/>
  <c r="BF89" i="22" s="1"/>
  <c r="BB59" i="22"/>
  <c r="BD59" i="22" s="1"/>
  <c r="BB129" i="22"/>
  <c r="BD129" i="22" s="1"/>
  <c r="CE129" i="22" s="1"/>
  <c r="BB124" i="22"/>
  <c r="BD124" i="22" s="1"/>
  <c r="CE124" i="22" s="1"/>
  <c r="BH77" i="22"/>
  <c r="BJ77" i="22" s="1"/>
  <c r="BH65" i="22"/>
  <c r="BJ65" i="22" s="1"/>
  <c r="BH33" i="22"/>
  <c r="BJ33" i="22" s="1"/>
  <c r="BE46" i="22"/>
  <c r="BF46" i="22" s="1"/>
  <c r="BH213" i="22"/>
  <c r="BJ213" i="22" s="1"/>
  <c r="BE213" i="22"/>
  <c r="BF213" i="22" s="1"/>
  <c r="BE194" i="22"/>
  <c r="BF194" i="22" s="1"/>
  <c r="BE178" i="22"/>
  <c r="BF178" i="22" s="1"/>
  <c r="BE162" i="22"/>
  <c r="BF162" i="22" s="1"/>
  <c r="BB230" i="22"/>
  <c r="BD230" i="22" s="1"/>
  <c r="BB214" i="22"/>
  <c r="BD214" i="22" s="1"/>
  <c r="BB198" i="22"/>
  <c r="BD198" i="22" s="1"/>
  <c r="BB182" i="22"/>
  <c r="BD182" i="22" s="1"/>
  <c r="BB166" i="22"/>
  <c r="BD166" i="22" s="1"/>
  <c r="BB150" i="22"/>
  <c r="BD150" i="22" s="1"/>
  <c r="CE150" i="22" s="1"/>
  <c r="BH174" i="22"/>
  <c r="BJ174" i="22" s="1"/>
  <c r="BH143" i="22"/>
  <c r="BJ143" i="22" s="1"/>
  <c r="BH127" i="22"/>
  <c r="BJ127" i="22" s="1"/>
  <c r="BH111" i="22"/>
  <c r="BJ111" i="22" s="1"/>
  <c r="BH95" i="22"/>
  <c r="BJ95" i="22" s="1"/>
  <c r="BE139" i="22"/>
  <c r="BF139" i="22" s="1"/>
  <c r="BE123" i="22"/>
  <c r="BF123" i="22" s="1"/>
  <c r="BE107" i="22"/>
  <c r="BF107" i="22" s="1"/>
  <c r="BE91" i="22"/>
  <c r="BF91" i="22" s="1"/>
  <c r="BH175" i="22"/>
  <c r="BJ175" i="22" s="1"/>
  <c r="BB85" i="22"/>
  <c r="BD85" i="22" s="1"/>
  <c r="BB71" i="22"/>
  <c r="BD71" i="22" s="1"/>
  <c r="BB61" i="22"/>
  <c r="BD61" i="22" s="1"/>
  <c r="BB50" i="22"/>
  <c r="BD50" i="22" s="1"/>
  <c r="BB39" i="22"/>
  <c r="BD39" i="22" s="1"/>
  <c r="BS12" i="22"/>
  <c r="BU12" i="22" s="1"/>
  <c r="BB131" i="22"/>
  <c r="BD131" i="22" s="1"/>
  <c r="BB109" i="22"/>
  <c r="BD109" i="22" s="1"/>
  <c r="BB89" i="22"/>
  <c r="BD89" i="22" s="1"/>
  <c r="BB126" i="22"/>
  <c r="BD126" i="22" s="1"/>
  <c r="BB104" i="22"/>
  <c r="BD104" i="22" s="1"/>
  <c r="BE53" i="22"/>
  <c r="BF53" i="22" s="1"/>
  <c r="BE74" i="22"/>
  <c r="BF74" i="22" s="1"/>
  <c r="AW13" i="22"/>
  <c r="BH71" i="22"/>
  <c r="BJ71" i="22" s="1"/>
  <c r="BH32" i="22"/>
  <c r="BJ32" i="22" s="1"/>
  <c r="BE73" i="22"/>
  <c r="BF73" i="22" s="1"/>
  <c r="BH57" i="22"/>
  <c r="BJ57" i="22" s="1"/>
  <c r="BE39" i="22"/>
  <c r="BF39" i="22" s="1"/>
  <c r="BH51" i="22"/>
  <c r="BJ51" i="22" s="1"/>
  <c r="BE72" i="22"/>
  <c r="BF72" i="22" s="1"/>
  <c r="BE209" i="22"/>
  <c r="BF209" i="22" s="1"/>
  <c r="BB228" i="22"/>
  <c r="BD228" i="22" s="1"/>
  <c r="BB148" i="22"/>
  <c r="BD148" i="22" s="1"/>
  <c r="BH109" i="22"/>
  <c r="BJ109" i="22" s="1"/>
  <c r="BE105" i="22"/>
  <c r="BF105" i="22" s="1"/>
  <c r="BB70" i="22"/>
  <c r="BD70" i="22" s="1"/>
  <c r="BB102" i="22"/>
  <c r="BD102" i="22" s="1"/>
  <c r="CE102" i="22" s="1"/>
  <c r="BE76" i="22"/>
  <c r="BF76" i="22" s="1"/>
  <c r="BE59" i="22"/>
  <c r="BF59" i="22" s="1"/>
  <c r="BH52" i="22"/>
  <c r="BJ52" i="22" s="1"/>
  <c r="BE75" i="22"/>
  <c r="BF75" i="22" s="1"/>
  <c r="BE230" i="22"/>
  <c r="BF230" i="22" s="1"/>
  <c r="BE207" i="22"/>
  <c r="BF207" i="22" s="1"/>
  <c r="BE190" i="22"/>
  <c r="BF190" i="22" s="1"/>
  <c r="BE174" i="22"/>
  <c r="BF174" i="22" s="1"/>
  <c r="BE158" i="22"/>
  <c r="BF158" i="22" s="1"/>
  <c r="BB226" i="22"/>
  <c r="BD226" i="22" s="1"/>
  <c r="BB210" i="22"/>
  <c r="BD210" i="22" s="1"/>
  <c r="BB194" i="22"/>
  <c r="BD194" i="22" s="1"/>
  <c r="BB178" i="22"/>
  <c r="BD178" i="22" s="1"/>
  <c r="BB162" i="22"/>
  <c r="BD162" i="22" s="1"/>
  <c r="BB146" i="22"/>
  <c r="BD146" i="22" s="1"/>
  <c r="BH166" i="22"/>
  <c r="BJ166" i="22" s="1"/>
  <c r="BH139" i="22"/>
  <c r="BJ139" i="22" s="1"/>
  <c r="BH123" i="22"/>
  <c r="BJ123" i="22" s="1"/>
  <c r="BH107" i="22"/>
  <c r="BJ107" i="22" s="1"/>
  <c r="BH91" i="22"/>
  <c r="BJ91" i="22" s="1"/>
  <c r="BE135" i="22"/>
  <c r="BF135" i="22" s="1"/>
  <c r="BE119" i="22"/>
  <c r="BF119" i="22" s="1"/>
  <c r="BE103" i="22"/>
  <c r="BF103" i="22" s="1"/>
  <c r="BE87" i="22"/>
  <c r="BF87" i="22" s="1"/>
  <c r="BH167" i="22"/>
  <c r="BJ167" i="22" s="1"/>
  <c r="BB81" i="22"/>
  <c r="BD81" i="22" s="1"/>
  <c r="CE81" i="22" s="1"/>
  <c r="BB69" i="22"/>
  <c r="BD69" i="22" s="1"/>
  <c r="BB58" i="22"/>
  <c r="BD58" i="22" s="1"/>
  <c r="BB47" i="22"/>
  <c r="BD47" i="22" s="1"/>
  <c r="BB37" i="22"/>
  <c r="BD37" i="22" s="1"/>
  <c r="BH147" i="22"/>
  <c r="BJ147" i="22" s="1"/>
  <c r="BB125" i="22"/>
  <c r="BD125" i="22" s="1"/>
  <c r="BB105" i="22"/>
  <c r="BD105" i="22" s="1"/>
  <c r="BB142" i="22"/>
  <c r="BD142" i="22" s="1"/>
  <c r="CE142" i="22" s="1"/>
  <c r="BB120" i="22"/>
  <c r="BD120" i="22" s="1"/>
  <c r="BB100" i="22"/>
  <c r="BD100" i="22" s="1"/>
  <c r="CE100" i="22" s="1"/>
  <c r="BH64" i="22"/>
  <c r="BJ64" i="22" s="1"/>
  <c r="BE41" i="22"/>
  <c r="BF41" i="22" s="1"/>
  <c r="BE82" i="22"/>
  <c r="BF82" i="22" s="1"/>
  <c r="BE40" i="22"/>
  <c r="BF40" i="22" s="1"/>
  <c r="BE84" i="22"/>
  <c r="BF84" i="22" s="1"/>
  <c r="BH40" i="22"/>
  <c r="BJ40" i="22" s="1"/>
  <c r="BH84" i="22"/>
  <c r="BJ84" i="22" s="1"/>
  <c r="BH73" i="22"/>
  <c r="BJ73" i="22" s="1"/>
  <c r="BE54" i="22"/>
  <c r="BF54" i="22" s="1"/>
  <c r="BH62" i="22"/>
  <c r="BJ62" i="22" s="1"/>
  <c r="BE38" i="22"/>
  <c r="BF38" i="22" s="1"/>
  <c r="BE80" i="22"/>
  <c r="BF80" i="22" s="1"/>
  <c r="BE223" i="22"/>
  <c r="BF223" i="22" s="1"/>
  <c r="BE186" i="22"/>
  <c r="BF186" i="22" s="1"/>
  <c r="BE170" i="22"/>
  <c r="BF170" i="22" s="1"/>
  <c r="BB222" i="22"/>
  <c r="BD222" i="22" s="1"/>
  <c r="BB190" i="22"/>
  <c r="BD190" i="22" s="1"/>
  <c r="BB158" i="22"/>
  <c r="BD158" i="22" s="1"/>
  <c r="BH158" i="22"/>
  <c r="BJ158" i="22" s="1"/>
  <c r="BH119" i="22"/>
  <c r="BJ119" i="22" s="1"/>
  <c r="BH87" i="22"/>
  <c r="BJ87" i="22" s="1"/>
  <c r="BE115" i="22"/>
  <c r="BF115" i="22" s="1"/>
  <c r="BH191" i="22"/>
  <c r="BJ191" i="22" s="1"/>
  <c r="BB77" i="22"/>
  <c r="BD77" i="22" s="1"/>
  <c r="BB55" i="22"/>
  <c r="BD55" i="22" s="1"/>
  <c r="BB45" i="22"/>
  <c r="BD45" i="22" s="1"/>
  <c r="BB141" i="22"/>
  <c r="BD141" i="22" s="1"/>
  <c r="CE141" i="22" s="1"/>
  <c r="BB99" i="22"/>
  <c r="BD99" i="22" s="1"/>
  <c r="BB116" i="22"/>
  <c r="BD116" i="22" s="1"/>
  <c r="BE77" i="22"/>
  <c r="BF77" i="22" s="1"/>
  <c r="BE55" i="22"/>
  <c r="BF55" i="22" s="1"/>
  <c r="BE225" i="22"/>
  <c r="BF225" i="22" s="1"/>
  <c r="BE205" i="22"/>
  <c r="BF205" i="22" s="1"/>
  <c r="BE188" i="22"/>
  <c r="BF188" i="22" s="1"/>
  <c r="BE172" i="22"/>
  <c r="BF172" i="22" s="1"/>
  <c r="BE156" i="22"/>
  <c r="BF156" i="22" s="1"/>
  <c r="BB224" i="22"/>
  <c r="BD224" i="22" s="1"/>
  <c r="BB208" i="22"/>
  <c r="BD208" i="22" s="1"/>
  <c r="BB192" i="22"/>
  <c r="BD192" i="22" s="1"/>
  <c r="BB176" i="22"/>
  <c r="BD176" i="22" s="1"/>
  <c r="BB160" i="22"/>
  <c r="BD160" i="22" s="1"/>
  <c r="CE160" i="22" s="1"/>
  <c r="BH194" i="22"/>
  <c r="BJ194" i="22" s="1"/>
  <c r="BH162" i="22"/>
  <c r="BJ162" i="22" s="1"/>
  <c r="BH137" i="22"/>
  <c r="BJ137" i="22" s="1"/>
  <c r="BH121" i="22"/>
  <c r="BJ121" i="22" s="1"/>
  <c r="BH105" i="22"/>
  <c r="BJ105" i="22" s="1"/>
  <c r="BH89" i="22"/>
  <c r="BJ89" i="22" s="1"/>
  <c r="BE133" i="22"/>
  <c r="BF133" i="22" s="1"/>
  <c r="BE117" i="22"/>
  <c r="BF117" i="22" s="1"/>
  <c r="BE101" i="22"/>
  <c r="BF101" i="22" s="1"/>
  <c r="BH195" i="22"/>
  <c r="BJ195" i="22" s="1"/>
  <c r="BH163" i="22"/>
  <c r="BJ163" i="22" s="1"/>
  <c r="BB79" i="22"/>
  <c r="BD79" i="22" s="1"/>
  <c r="CE79" i="22" s="1"/>
  <c r="BB67" i="22"/>
  <c r="BD67" i="22" s="1"/>
  <c r="BB57" i="22"/>
  <c r="BD57" i="22" s="1"/>
  <c r="CE57" i="22" s="1"/>
  <c r="BB46" i="22"/>
  <c r="BD46" i="22" s="1"/>
  <c r="BB35" i="22"/>
  <c r="BD35" i="22" s="1"/>
  <c r="BB145" i="22"/>
  <c r="BD145" i="22" s="1"/>
  <c r="CE145" i="22" s="1"/>
  <c r="BB123" i="22"/>
  <c r="BD123" i="22" s="1"/>
  <c r="CE123" i="22" s="1"/>
  <c r="BB101" i="22"/>
  <c r="BD101" i="22" s="1"/>
  <c r="BB140" i="22"/>
  <c r="BD140" i="22" s="1"/>
  <c r="CE140" i="22" s="1"/>
  <c r="BB118" i="22"/>
  <c r="BD118" i="22" s="1"/>
  <c r="BB96" i="22"/>
  <c r="BD96" i="22" s="1"/>
  <c r="BE69" i="22"/>
  <c r="BF69" i="22" s="1"/>
  <c r="BE45" i="22"/>
  <c r="BF45" i="22" s="1"/>
  <c r="BH46" i="22"/>
  <c r="BJ46" i="22" s="1"/>
  <c r="BE44" i="22"/>
  <c r="BF44" i="22" s="1"/>
  <c r="BH38" i="22"/>
  <c r="BJ38" i="22" s="1"/>
  <c r="BH48" i="22"/>
  <c r="BJ48" i="22" s="1"/>
  <c r="BH42" i="22"/>
  <c r="BJ42" i="22" s="1"/>
  <c r="BE78" i="22"/>
  <c r="BF78" i="22" s="1"/>
  <c r="BS11" i="22"/>
  <c r="BU11" i="22" s="1"/>
  <c r="BE67" i="22"/>
  <c r="BF67" i="22" s="1"/>
  <c r="BE42" i="22"/>
  <c r="BF42" i="22" s="1"/>
  <c r="BE202" i="22"/>
  <c r="BF202" i="22" s="1"/>
  <c r="BE154" i="22"/>
  <c r="BF154" i="22" s="1"/>
  <c r="BB206" i="22"/>
  <c r="BD206" i="22" s="1"/>
  <c r="BB174" i="22"/>
  <c r="BD174" i="22" s="1"/>
  <c r="CE174" i="22" s="1"/>
  <c r="BH190" i="22"/>
  <c r="BJ190" i="22" s="1"/>
  <c r="BH135" i="22"/>
  <c r="BJ135" i="22" s="1"/>
  <c r="BH103" i="22"/>
  <c r="BJ103" i="22" s="1"/>
  <c r="BE131" i="22"/>
  <c r="BF131" i="22" s="1"/>
  <c r="BE99" i="22"/>
  <c r="BF99" i="22" s="1"/>
  <c r="BH159" i="22"/>
  <c r="BJ159" i="22" s="1"/>
  <c r="BB66" i="22"/>
  <c r="BD66" i="22" s="1"/>
  <c r="CE66" i="22" s="1"/>
  <c r="BB34" i="22"/>
  <c r="BD34" i="22" s="1"/>
  <c r="BB121" i="22"/>
  <c r="BD121" i="22" s="1"/>
  <c r="BB136" i="22"/>
  <c r="BD136" i="22" s="1"/>
  <c r="BB94" i="22"/>
  <c r="BD94" i="22" s="1"/>
  <c r="CE94" i="22" s="1"/>
  <c r="BE52" i="22"/>
  <c r="BF52" i="22" s="1"/>
  <c r="CE164" i="22" l="1"/>
  <c r="CE168" i="22"/>
  <c r="CE146" i="22"/>
  <c r="CE170" i="22"/>
  <c r="CE151" i="22"/>
  <c r="CE136" i="22"/>
  <c r="CE153" i="22"/>
  <c r="CE152" i="22"/>
  <c r="CE156" i="22"/>
  <c r="CE143" i="22"/>
  <c r="CE130" i="22"/>
  <c r="CE175" i="22"/>
  <c r="CE158" i="22"/>
  <c r="CE126" i="22"/>
  <c r="CE138" i="22"/>
  <c r="CE135" i="22"/>
  <c r="CE173" i="22"/>
  <c r="CE159" i="22"/>
  <c r="CE133" i="22"/>
  <c r="CE132" i="22"/>
  <c r="CE139" i="22"/>
  <c r="CE127" i="22"/>
  <c r="CE161" i="22"/>
  <c r="CE167" i="22"/>
  <c r="CE166" i="22"/>
  <c r="CE172" i="22"/>
  <c r="CE154" i="22"/>
  <c r="CE155" i="22"/>
  <c r="CE157" i="22"/>
  <c r="AM16" i="22"/>
  <c r="CE85" i="22"/>
  <c r="CE71" i="22"/>
  <c r="CE46" i="22"/>
  <c r="CE34" i="22"/>
  <c r="CE105" i="22"/>
  <c r="CE43" i="22"/>
  <c r="CE92" i="22"/>
  <c r="CE112" i="22"/>
  <c r="CE49" i="22"/>
  <c r="CE96" i="22"/>
  <c r="CE116" i="22"/>
  <c r="CE35" i="22"/>
  <c r="CE69" i="22"/>
  <c r="CE80" i="22"/>
  <c r="CE114" i="22"/>
  <c r="CE52" i="22"/>
  <c r="CE86" i="22"/>
  <c r="CE67" i="22"/>
  <c r="CE33" i="22"/>
  <c r="CE60" i="22"/>
  <c r="CE106" i="22"/>
  <c r="CE104" i="22"/>
  <c r="CE89" i="22"/>
  <c r="CE39" i="22"/>
  <c r="CE59" i="22"/>
  <c r="CE41" i="22"/>
  <c r="CE115" i="22"/>
  <c r="CE90" i="22"/>
  <c r="CE87" i="22"/>
  <c r="CE68" i="22"/>
  <c r="CE93" i="22"/>
  <c r="CE101" i="22"/>
  <c r="CE99" i="22"/>
  <c r="CE50" i="22"/>
  <c r="CE51" i="22"/>
  <c r="CE54" i="22"/>
  <c r="CE40" i="22"/>
  <c r="CE103" i="22"/>
  <c r="CE76" i="22"/>
  <c r="CE107" i="22"/>
  <c r="CE70" i="22"/>
  <c r="CE61" i="22"/>
  <c r="CE113" i="22"/>
  <c r="CE42" i="22"/>
  <c r="CE65" i="22"/>
  <c r="CE48" i="22"/>
  <c r="CE82" i="22"/>
  <c r="CE84" i="22"/>
  <c r="CE45" i="22"/>
  <c r="CE37" i="22"/>
  <c r="CE73" i="22"/>
  <c r="CE53" i="22"/>
  <c r="CE38" i="22"/>
  <c r="CE75" i="22"/>
  <c r="CE56" i="22"/>
  <c r="CE55" i="22"/>
  <c r="CE47" i="22"/>
  <c r="CE88" i="22"/>
  <c r="CE63" i="22"/>
  <c r="CE83" i="22"/>
  <c r="CE97" i="22"/>
  <c r="CE95" i="22"/>
  <c r="CE64" i="22"/>
  <c r="CE77" i="22"/>
  <c r="CE58" i="22"/>
  <c r="CE109" i="22"/>
  <c r="CE74" i="22"/>
  <c r="CE91" i="22"/>
  <c r="CE117" i="22"/>
  <c r="CE111" i="22"/>
  <c r="CE72" i="22"/>
  <c r="CE98" i="22"/>
  <c r="CE44" i="22"/>
  <c r="CE78" i="22"/>
  <c r="CE36" i="22"/>
  <c r="CE32" i="22"/>
  <c r="AS32" i="22" s="1"/>
  <c r="CC31" i="22"/>
  <c r="CE31" i="22"/>
  <c r="CD31" i="22"/>
  <c r="CB145" i="22"/>
  <c r="AS145" i="22" s="1"/>
  <c r="CD145" i="22"/>
  <c r="CC145" i="22"/>
  <c r="CB158" i="22"/>
  <c r="AS158" i="22" s="1"/>
  <c r="CC158" i="22"/>
  <c r="CD158" i="22"/>
  <c r="CC162" i="22"/>
  <c r="CD162" i="22"/>
  <c r="CB162" i="22"/>
  <c r="AS162" i="22" s="1"/>
  <c r="CB50" i="22"/>
  <c r="AS50" i="22" s="1"/>
  <c r="CD50" i="22"/>
  <c r="CC50" i="22"/>
  <c r="CD51" i="22"/>
  <c r="CB51" i="22"/>
  <c r="AS51" i="22" s="1"/>
  <c r="CC51" i="22"/>
  <c r="CC164" i="22"/>
  <c r="CB164" i="22"/>
  <c r="AS164" i="22" s="1"/>
  <c r="CD164" i="22"/>
  <c r="CC143" i="22"/>
  <c r="CD143" i="22"/>
  <c r="CB143" i="22"/>
  <c r="AS143" i="22" s="1"/>
  <c r="CC175" i="22"/>
  <c r="CB175" i="22"/>
  <c r="AS175" i="22" s="1"/>
  <c r="CD175" i="22"/>
  <c r="CB94" i="22"/>
  <c r="AS94" i="22" s="1"/>
  <c r="CC94" i="22"/>
  <c r="CD94" i="22"/>
  <c r="CC35" i="22"/>
  <c r="CD35" i="22"/>
  <c r="CB35" i="22"/>
  <c r="AS35" i="22" s="1"/>
  <c r="CB178" i="22"/>
  <c r="AS178" i="22" s="1"/>
  <c r="CD178" i="22"/>
  <c r="CC178" i="22"/>
  <c r="CC104" i="22"/>
  <c r="CB104" i="22"/>
  <c r="AS104" i="22" s="1"/>
  <c r="CD104" i="22"/>
  <c r="CD198" i="22"/>
  <c r="CC198" i="22"/>
  <c r="CB198" i="22"/>
  <c r="AS198" i="22" s="1"/>
  <c r="CC200" i="22"/>
  <c r="CB200" i="22"/>
  <c r="AS200" i="22" s="1"/>
  <c r="CD200" i="22"/>
  <c r="CB172" i="22"/>
  <c r="AS172" i="22" s="1"/>
  <c r="CC172" i="22"/>
  <c r="CD172" i="22"/>
  <c r="CC177" i="22"/>
  <c r="CD177" i="22"/>
  <c r="CB177" i="22"/>
  <c r="AS177" i="22" s="1"/>
  <c r="CB147" i="22"/>
  <c r="AS147" i="22" s="1"/>
  <c r="CD147" i="22"/>
  <c r="CC147" i="22"/>
  <c r="CB87" i="22"/>
  <c r="AS87" i="22" s="1"/>
  <c r="CC87" i="22"/>
  <c r="CD87" i="22"/>
  <c r="CD213" i="22"/>
  <c r="CB213" i="22"/>
  <c r="AS213" i="22" s="1"/>
  <c r="CC213" i="22"/>
  <c r="CC183" i="22"/>
  <c r="CD183" i="22"/>
  <c r="CB183" i="22"/>
  <c r="AS183" i="22" s="1"/>
  <c r="CB46" i="22"/>
  <c r="AS46" i="22" s="1"/>
  <c r="CC46" i="22"/>
  <c r="CD46" i="22"/>
  <c r="CD77" i="22"/>
  <c r="CC77" i="22"/>
  <c r="CB77" i="22"/>
  <c r="AS77" i="22" s="1"/>
  <c r="CB194" i="22"/>
  <c r="AS194" i="22" s="1"/>
  <c r="CD194" i="22"/>
  <c r="CC194" i="22"/>
  <c r="CB214" i="22"/>
  <c r="AS214" i="22" s="1"/>
  <c r="CC214" i="22"/>
  <c r="CD214" i="22"/>
  <c r="CB113" i="22"/>
  <c r="AS113" i="22" s="1"/>
  <c r="CD113" i="22"/>
  <c r="CC113" i="22"/>
  <c r="CD92" i="22"/>
  <c r="CC92" i="22"/>
  <c r="CB92" i="22"/>
  <c r="AS92" i="22" s="1"/>
  <c r="CB54" i="22"/>
  <c r="AS54" i="22" s="1"/>
  <c r="CD54" i="22"/>
  <c r="CC54" i="22"/>
  <c r="CB188" i="22"/>
  <c r="AS188" i="22" s="1"/>
  <c r="CC188" i="22"/>
  <c r="CD188" i="22"/>
  <c r="CB106" i="22"/>
  <c r="AS106" i="22" s="1"/>
  <c r="CC106" i="22"/>
  <c r="CD106" i="22"/>
  <c r="CC40" i="22"/>
  <c r="CB40" i="22"/>
  <c r="AS40" i="22" s="1"/>
  <c r="CD40" i="22"/>
  <c r="CD185" i="22"/>
  <c r="CB185" i="22"/>
  <c r="AS185" i="22" s="1"/>
  <c r="CC185" i="22"/>
  <c r="CB155" i="22"/>
  <c r="AS155" i="22" s="1"/>
  <c r="CD155" i="22"/>
  <c r="CC155" i="22"/>
  <c r="CD219" i="22"/>
  <c r="CC219" i="22"/>
  <c r="CB219" i="22"/>
  <c r="AS219" i="22" s="1"/>
  <c r="CB103" i="22"/>
  <c r="AS103" i="22" s="1"/>
  <c r="CD103" i="22"/>
  <c r="CC103" i="22"/>
  <c r="CB76" i="22"/>
  <c r="AS76" i="22" s="1"/>
  <c r="CC76" i="22"/>
  <c r="CD76" i="22"/>
  <c r="CD157" i="22"/>
  <c r="CB157" i="22"/>
  <c r="AS157" i="22" s="1"/>
  <c r="CC157" i="22"/>
  <c r="CB221" i="22"/>
  <c r="AS221" i="22" s="1"/>
  <c r="CC221" i="22"/>
  <c r="CD221" i="22"/>
  <c r="CB191" i="22"/>
  <c r="AS191" i="22" s="1"/>
  <c r="CD191" i="22"/>
  <c r="CC191" i="22"/>
  <c r="CC121" i="22"/>
  <c r="CD121" i="22"/>
  <c r="CB121" i="22"/>
  <c r="AS121" i="22" s="1"/>
  <c r="CC96" i="22"/>
  <c r="CD96" i="22"/>
  <c r="CB96" i="22"/>
  <c r="AS96" i="22" s="1"/>
  <c r="CB57" i="22"/>
  <c r="AS57" i="22" s="1"/>
  <c r="CC57" i="22"/>
  <c r="CD57" i="22"/>
  <c r="CC192" i="22"/>
  <c r="CD192" i="22"/>
  <c r="CB192" i="22"/>
  <c r="AS192" i="22" s="1"/>
  <c r="CC120" i="22"/>
  <c r="CD120" i="22"/>
  <c r="CB120" i="22"/>
  <c r="AS120" i="22" s="1"/>
  <c r="CB69" i="22"/>
  <c r="AS69" i="22" s="1"/>
  <c r="CD69" i="22"/>
  <c r="CC69" i="22"/>
  <c r="CB210" i="22"/>
  <c r="AS210" i="22" s="1"/>
  <c r="CC210" i="22"/>
  <c r="CD210" i="22"/>
  <c r="CB148" i="22"/>
  <c r="AS148" i="22" s="1"/>
  <c r="CC148" i="22"/>
  <c r="CD148" i="22"/>
  <c r="CC89" i="22"/>
  <c r="CD89" i="22"/>
  <c r="CB89" i="22"/>
  <c r="AS89" i="22" s="1"/>
  <c r="CC85" i="22"/>
  <c r="CD85" i="22"/>
  <c r="CB85" i="22"/>
  <c r="AS85" i="22" s="1"/>
  <c r="CD230" i="22"/>
  <c r="CB230" i="22"/>
  <c r="AS230" i="22" s="1"/>
  <c r="CC230" i="22"/>
  <c r="CC196" i="22"/>
  <c r="CD196" i="22"/>
  <c r="CB196" i="22"/>
  <c r="AS196" i="22" s="1"/>
  <c r="CC108" i="22"/>
  <c r="CD108" i="22"/>
  <c r="CB108" i="22"/>
  <c r="AS108" i="22" s="1"/>
  <c r="CB42" i="22"/>
  <c r="AS42" i="22" s="1"/>
  <c r="CC42" i="22"/>
  <c r="CD42" i="22"/>
  <c r="CC170" i="22"/>
  <c r="CD170" i="22"/>
  <c r="CB170" i="22"/>
  <c r="AS170" i="22" s="1"/>
  <c r="CC144" i="22"/>
  <c r="CB144" i="22"/>
  <c r="AS144" i="22" s="1"/>
  <c r="CD144" i="22"/>
  <c r="CC112" i="22"/>
  <c r="CB112" i="22"/>
  <c r="AS112" i="22" s="1"/>
  <c r="CD112" i="22"/>
  <c r="CB65" i="22"/>
  <c r="AS65" i="22" s="1"/>
  <c r="CC65" i="22"/>
  <c r="CD65" i="22"/>
  <c r="CB204" i="22"/>
  <c r="AS204" i="22" s="1"/>
  <c r="CD204" i="22"/>
  <c r="CC204" i="22"/>
  <c r="CB122" i="22"/>
  <c r="AS122" i="22" s="1"/>
  <c r="CD122" i="22"/>
  <c r="CC122" i="22"/>
  <c r="CC48" i="22"/>
  <c r="CD48" i="22"/>
  <c r="CB48" i="22"/>
  <c r="AS48" i="22" s="1"/>
  <c r="CC193" i="22"/>
  <c r="CB193" i="22"/>
  <c r="AS193" i="22" s="1"/>
  <c r="CD193" i="22"/>
  <c r="CB82" i="22"/>
  <c r="AS82" i="22" s="1"/>
  <c r="CD82" i="22"/>
  <c r="CC82" i="22"/>
  <c r="CB163" i="22"/>
  <c r="AS163" i="22" s="1"/>
  <c r="CC163" i="22"/>
  <c r="CD163" i="22"/>
  <c r="CD227" i="22"/>
  <c r="CC227" i="22"/>
  <c r="CB227" i="22"/>
  <c r="AS227" i="22" s="1"/>
  <c r="CD119" i="22"/>
  <c r="CB119" i="22"/>
  <c r="AS119" i="22" s="1"/>
  <c r="CC119" i="22"/>
  <c r="CB84" i="22"/>
  <c r="AS84" i="22" s="1"/>
  <c r="CC84" i="22"/>
  <c r="CD84" i="22"/>
  <c r="CD165" i="22"/>
  <c r="CC165" i="22"/>
  <c r="CB165" i="22"/>
  <c r="AS165" i="22" s="1"/>
  <c r="CB229" i="22"/>
  <c r="AS229" i="22" s="1"/>
  <c r="CC229" i="22"/>
  <c r="CD229" i="22"/>
  <c r="CB199" i="22"/>
  <c r="AS199" i="22" s="1"/>
  <c r="CD199" i="22"/>
  <c r="CC199" i="22"/>
  <c r="CB115" i="22"/>
  <c r="AS115" i="22" s="1"/>
  <c r="CC115" i="22"/>
  <c r="CD115" i="22"/>
  <c r="CB60" i="22"/>
  <c r="AS60" i="22" s="1"/>
  <c r="CC60" i="22"/>
  <c r="CD60" i="22"/>
  <c r="CC205" i="22"/>
  <c r="CD205" i="22"/>
  <c r="CB205" i="22"/>
  <c r="AS205" i="22" s="1"/>
  <c r="CB55" i="22"/>
  <c r="AS55" i="22" s="1"/>
  <c r="CC55" i="22"/>
  <c r="CD55" i="22"/>
  <c r="CB47" i="22"/>
  <c r="AS47" i="22" s="1"/>
  <c r="CC47" i="22"/>
  <c r="CD47" i="22"/>
  <c r="CB90" i="22"/>
  <c r="AS90" i="22" s="1"/>
  <c r="CC90" i="22"/>
  <c r="CD90" i="22"/>
  <c r="CB211" i="22"/>
  <c r="AS211" i="22" s="1"/>
  <c r="CC211" i="22"/>
  <c r="CD211" i="22"/>
  <c r="CC68" i="22"/>
  <c r="CB68" i="22"/>
  <c r="AS68" i="22" s="1"/>
  <c r="CD68" i="22"/>
  <c r="CB136" i="22"/>
  <c r="AS136" i="22" s="1"/>
  <c r="CD136" i="22"/>
  <c r="CC136" i="22"/>
  <c r="CC176" i="22"/>
  <c r="CD176" i="22"/>
  <c r="CB176" i="22"/>
  <c r="AS176" i="22" s="1"/>
  <c r="CB100" i="22"/>
  <c r="AS100" i="22" s="1"/>
  <c r="CD100" i="22"/>
  <c r="CC100" i="22"/>
  <c r="CB126" i="22"/>
  <c r="AS126" i="22" s="1"/>
  <c r="CC126" i="22"/>
  <c r="CD126" i="22"/>
  <c r="CB73" i="22"/>
  <c r="AS73" i="22" s="1"/>
  <c r="CD73" i="22"/>
  <c r="CC73" i="22"/>
  <c r="CD67" i="22"/>
  <c r="CB67" i="22"/>
  <c r="AS67" i="22" s="1"/>
  <c r="CC67" i="22"/>
  <c r="CC142" i="22"/>
  <c r="CD142" i="22"/>
  <c r="CB142" i="22"/>
  <c r="AS142" i="22" s="1"/>
  <c r="CB180" i="22"/>
  <c r="AS180" i="22" s="1"/>
  <c r="CC180" i="22"/>
  <c r="CD180" i="22"/>
  <c r="CB53" i="22"/>
  <c r="AS53" i="22" s="1"/>
  <c r="CD53" i="22"/>
  <c r="CC53" i="22"/>
  <c r="CD186" i="22"/>
  <c r="CC186" i="22"/>
  <c r="CB186" i="22"/>
  <c r="AS186" i="22" s="1"/>
  <c r="CC38" i="22"/>
  <c r="CD38" i="22"/>
  <c r="CB38" i="22"/>
  <c r="AS38" i="22" s="1"/>
  <c r="CC75" i="22"/>
  <c r="CD75" i="22"/>
  <c r="CB75" i="22"/>
  <c r="AS75" i="22" s="1"/>
  <c r="CB56" i="22"/>
  <c r="AS56" i="22" s="1"/>
  <c r="CD56" i="22"/>
  <c r="CC56" i="22"/>
  <c r="CC201" i="22"/>
  <c r="CD201" i="22"/>
  <c r="CB201" i="22"/>
  <c r="AS201" i="22" s="1"/>
  <c r="CC66" i="22"/>
  <c r="CD66" i="22"/>
  <c r="CB66" i="22"/>
  <c r="AS66" i="22" s="1"/>
  <c r="CB140" i="22"/>
  <c r="AS140" i="22" s="1"/>
  <c r="CC140" i="22"/>
  <c r="CD140" i="22"/>
  <c r="CD224" i="22"/>
  <c r="CC224" i="22"/>
  <c r="CB224" i="22"/>
  <c r="AS224" i="22" s="1"/>
  <c r="CB105" i="22"/>
  <c r="AS105" i="22" s="1"/>
  <c r="CC105" i="22"/>
  <c r="CD105" i="22"/>
  <c r="CD131" i="22"/>
  <c r="CB131" i="22"/>
  <c r="AS131" i="22" s="1"/>
  <c r="CC131" i="22"/>
  <c r="CB124" i="22"/>
  <c r="AS124" i="22" s="1"/>
  <c r="CC124" i="22"/>
  <c r="CD124" i="22"/>
  <c r="CB133" i="22"/>
  <c r="AS133" i="22" s="1"/>
  <c r="CD133" i="22"/>
  <c r="CC133" i="22"/>
  <c r="CB110" i="22"/>
  <c r="AS110" i="22" s="1"/>
  <c r="CC110" i="22"/>
  <c r="CD110" i="22"/>
  <c r="CC63" i="22"/>
  <c r="CB63" i="22"/>
  <c r="AS63" i="22" s="1"/>
  <c r="CD63" i="22"/>
  <c r="CB202" i="22"/>
  <c r="AS202" i="22" s="1"/>
  <c r="CD202" i="22"/>
  <c r="CC202" i="22"/>
  <c r="CB83" i="22"/>
  <c r="AS83" i="22" s="1"/>
  <c r="CD83" i="22"/>
  <c r="CC83" i="22"/>
  <c r="CD97" i="22"/>
  <c r="CB97" i="22"/>
  <c r="AS97" i="22" s="1"/>
  <c r="CC97" i="22"/>
  <c r="CB95" i="22"/>
  <c r="AS95" i="22" s="1"/>
  <c r="CD95" i="22"/>
  <c r="CC95" i="22"/>
  <c r="CC64" i="22"/>
  <c r="CD64" i="22"/>
  <c r="CB64" i="22"/>
  <c r="AS64" i="22" s="1"/>
  <c r="CB209" i="22"/>
  <c r="AS209" i="22" s="1"/>
  <c r="CD209" i="22"/>
  <c r="CC209" i="22"/>
  <c r="CB179" i="22"/>
  <c r="AS179" i="22" s="1"/>
  <c r="CC179" i="22"/>
  <c r="CD179" i="22"/>
  <c r="CC181" i="22"/>
  <c r="CB181" i="22"/>
  <c r="AS181" i="22" s="1"/>
  <c r="CD181" i="22"/>
  <c r="CB151" i="22"/>
  <c r="AS151" i="22" s="1"/>
  <c r="CD151" i="22"/>
  <c r="CC151" i="22"/>
  <c r="CB215" i="22"/>
  <c r="AS215" i="22" s="1"/>
  <c r="CC215" i="22"/>
  <c r="CD215" i="22"/>
  <c r="CB37" i="22"/>
  <c r="AS37" i="22" s="1"/>
  <c r="CC37" i="22"/>
  <c r="CD37" i="22"/>
  <c r="CD70" i="22"/>
  <c r="CC70" i="22"/>
  <c r="CB70" i="22"/>
  <c r="AS70" i="22" s="1"/>
  <c r="CD182" i="22"/>
  <c r="CC182" i="22"/>
  <c r="CB182" i="22"/>
  <c r="AS182" i="22" s="1"/>
  <c r="CC184" i="22"/>
  <c r="CB184" i="22"/>
  <c r="AS184" i="22" s="1"/>
  <c r="CD184" i="22"/>
  <c r="CB130" i="22"/>
  <c r="AS130" i="22" s="1"/>
  <c r="CD130" i="22"/>
  <c r="CC130" i="22"/>
  <c r="CC160" i="22"/>
  <c r="CB160" i="22"/>
  <c r="AS160" i="22" s="1"/>
  <c r="CD160" i="22"/>
  <c r="CB190" i="22"/>
  <c r="AS190" i="22" s="1"/>
  <c r="CC190" i="22"/>
  <c r="CD190" i="22"/>
  <c r="CD61" i="22"/>
  <c r="CC61" i="22"/>
  <c r="CB61" i="22"/>
  <c r="AS61" i="22" s="1"/>
  <c r="CD62" i="22"/>
  <c r="CB62" i="22"/>
  <c r="AS62" i="22" s="1"/>
  <c r="CC62" i="22"/>
  <c r="CC137" i="22"/>
  <c r="CD137" i="22"/>
  <c r="CB137" i="22"/>
  <c r="AS137" i="22" s="1"/>
  <c r="CC43" i="22"/>
  <c r="CD43" i="22"/>
  <c r="CB43" i="22"/>
  <c r="AS43" i="22" s="1"/>
  <c r="CD222" i="22"/>
  <c r="CB222" i="22"/>
  <c r="AS222" i="22" s="1"/>
  <c r="CC222" i="22"/>
  <c r="CC216" i="22"/>
  <c r="CD216" i="22"/>
  <c r="CB216" i="22"/>
  <c r="AS216" i="22" s="1"/>
  <c r="CD174" i="22"/>
  <c r="CB174" i="22"/>
  <c r="AS174" i="22" s="1"/>
  <c r="CC174" i="22"/>
  <c r="CB208" i="22"/>
  <c r="AS208" i="22" s="1"/>
  <c r="CC208" i="22"/>
  <c r="CD208" i="22"/>
  <c r="CB226" i="22"/>
  <c r="AS226" i="22" s="1"/>
  <c r="CD226" i="22"/>
  <c r="CC226" i="22"/>
  <c r="CB109" i="22"/>
  <c r="AS109" i="22" s="1"/>
  <c r="CC109" i="22"/>
  <c r="CD109" i="22"/>
  <c r="CB128" i="22"/>
  <c r="AS128" i="22" s="1"/>
  <c r="CC128" i="22"/>
  <c r="CD128" i="22"/>
  <c r="CB88" i="22"/>
  <c r="AS88" i="22" s="1"/>
  <c r="CD88" i="22"/>
  <c r="CC88" i="22"/>
  <c r="CC134" i="22"/>
  <c r="CD134" i="22"/>
  <c r="CB134" i="22"/>
  <c r="AS134" i="22" s="1"/>
  <c r="CB220" i="22"/>
  <c r="AS220" i="22" s="1"/>
  <c r="CC220" i="22"/>
  <c r="CD220" i="22"/>
  <c r="CB138" i="22"/>
  <c r="AS138" i="22" s="1"/>
  <c r="CD138" i="22"/>
  <c r="CC138" i="22"/>
  <c r="CC171" i="22"/>
  <c r="CD171" i="22"/>
  <c r="CB171" i="22"/>
  <c r="AS171" i="22" s="1"/>
  <c r="CB135" i="22"/>
  <c r="AS135" i="22" s="1"/>
  <c r="CC135" i="22"/>
  <c r="CD135" i="22"/>
  <c r="CB173" i="22"/>
  <c r="AS173" i="22" s="1"/>
  <c r="CD173" i="22"/>
  <c r="CC173" i="22"/>
  <c r="CB207" i="22"/>
  <c r="AS207" i="22" s="1"/>
  <c r="CD207" i="22"/>
  <c r="CC207" i="22"/>
  <c r="CD206" i="22"/>
  <c r="CB206" i="22"/>
  <c r="AS206" i="22" s="1"/>
  <c r="CC206" i="22"/>
  <c r="CC79" i="22"/>
  <c r="CD79" i="22"/>
  <c r="CB79" i="22"/>
  <c r="AS79" i="22" s="1"/>
  <c r="CC116" i="22"/>
  <c r="CD116" i="22"/>
  <c r="CB116" i="22"/>
  <c r="AS116" i="22" s="1"/>
  <c r="CB101" i="22"/>
  <c r="AS101" i="22" s="1"/>
  <c r="CD101" i="22"/>
  <c r="CC101" i="22"/>
  <c r="CD99" i="22"/>
  <c r="CB99" i="22"/>
  <c r="AS99" i="22" s="1"/>
  <c r="CC99" i="22"/>
  <c r="CD125" i="22"/>
  <c r="CB125" i="22"/>
  <c r="AS125" i="22" s="1"/>
  <c r="CC125" i="22"/>
  <c r="CC102" i="22"/>
  <c r="CD102" i="22"/>
  <c r="CB102" i="22"/>
  <c r="AS102" i="22" s="1"/>
  <c r="CC150" i="22"/>
  <c r="CD150" i="22"/>
  <c r="CB150" i="22"/>
  <c r="AS150" i="22" s="1"/>
  <c r="CB129" i="22"/>
  <c r="AS129" i="22" s="1"/>
  <c r="CC129" i="22"/>
  <c r="CD129" i="22"/>
  <c r="CB152" i="22"/>
  <c r="AS152" i="22" s="1"/>
  <c r="CD152" i="22"/>
  <c r="CC152" i="22"/>
  <c r="CC132" i="22"/>
  <c r="CD132" i="22"/>
  <c r="CB132" i="22"/>
  <c r="AS132" i="22" s="1"/>
  <c r="CC74" i="22"/>
  <c r="CB74" i="22"/>
  <c r="AS74" i="22" s="1"/>
  <c r="CD74" i="22"/>
  <c r="CB218" i="22"/>
  <c r="AS218" i="22" s="1"/>
  <c r="CC218" i="22"/>
  <c r="CD218" i="22"/>
  <c r="CD91" i="22"/>
  <c r="CC91" i="22"/>
  <c r="CB91" i="22"/>
  <c r="AS91" i="22" s="1"/>
  <c r="CD117" i="22"/>
  <c r="CC117" i="22"/>
  <c r="CB117" i="22"/>
  <c r="AS117" i="22" s="1"/>
  <c r="CD111" i="22"/>
  <c r="CB111" i="22"/>
  <c r="AS111" i="22" s="1"/>
  <c r="CC111" i="22"/>
  <c r="CB72" i="22"/>
  <c r="AS72" i="22" s="1"/>
  <c r="CD72" i="22"/>
  <c r="CC72" i="22"/>
  <c r="CC153" i="22"/>
  <c r="CB153" i="22"/>
  <c r="AS153" i="22" s="1"/>
  <c r="CD153" i="22"/>
  <c r="CB217" i="22"/>
  <c r="AS217" i="22" s="1"/>
  <c r="CC217" i="22"/>
  <c r="CD217" i="22"/>
  <c r="CC187" i="22"/>
  <c r="CB187" i="22"/>
  <c r="AS187" i="22" s="1"/>
  <c r="CD187" i="22"/>
  <c r="CB98" i="22"/>
  <c r="AS98" i="22" s="1"/>
  <c r="CC98" i="22"/>
  <c r="CD98" i="22"/>
  <c r="CB44" i="22"/>
  <c r="AS44" i="22" s="1"/>
  <c r="CC44" i="22"/>
  <c r="CD44" i="22"/>
  <c r="CD189" i="22"/>
  <c r="CC189" i="22"/>
  <c r="CB189" i="22"/>
  <c r="AS189" i="22" s="1"/>
  <c r="CC78" i="22"/>
  <c r="CD78" i="22"/>
  <c r="CB78" i="22"/>
  <c r="AS78" i="22" s="1"/>
  <c r="CB159" i="22"/>
  <c r="AS159" i="22" s="1"/>
  <c r="CC159" i="22"/>
  <c r="CD159" i="22"/>
  <c r="CC223" i="22"/>
  <c r="CB223" i="22"/>
  <c r="AS223" i="22" s="1"/>
  <c r="CD223" i="22"/>
  <c r="CB45" i="22"/>
  <c r="AS45" i="22" s="1"/>
  <c r="CD45" i="22"/>
  <c r="CC45" i="22"/>
  <c r="CB49" i="22"/>
  <c r="AS49" i="22" s="1"/>
  <c r="CC49" i="22"/>
  <c r="CD49" i="22"/>
  <c r="CC156" i="22"/>
  <c r="CD156" i="22"/>
  <c r="CB156" i="22"/>
  <c r="AS156" i="22" s="1"/>
  <c r="CD169" i="22"/>
  <c r="CC169" i="22"/>
  <c r="CB169" i="22"/>
  <c r="AS169" i="22" s="1"/>
  <c r="CB203" i="22"/>
  <c r="AS203" i="22" s="1"/>
  <c r="CD203" i="22"/>
  <c r="CC203" i="22"/>
  <c r="CD149" i="22"/>
  <c r="CB149" i="22"/>
  <c r="AS149" i="22" s="1"/>
  <c r="CC149" i="22"/>
  <c r="CC58" i="22"/>
  <c r="CD58" i="22"/>
  <c r="CB58" i="22"/>
  <c r="AS58" i="22" s="1"/>
  <c r="CC71" i="22"/>
  <c r="CD71" i="22"/>
  <c r="CB71" i="22"/>
  <c r="AS71" i="22" s="1"/>
  <c r="CC154" i="22"/>
  <c r="CB154" i="22"/>
  <c r="AS154" i="22" s="1"/>
  <c r="CD154" i="22"/>
  <c r="CB118" i="22"/>
  <c r="AS118" i="22" s="1"/>
  <c r="CC118" i="22"/>
  <c r="CD118" i="22"/>
  <c r="CB81" i="22"/>
  <c r="AS81" i="22" s="1"/>
  <c r="CD81" i="22"/>
  <c r="CC81" i="22"/>
  <c r="CB228" i="22"/>
  <c r="AS228" i="22" s="1"/>
  <c r="CC228" i="22"/>
  <c r="CD228" i="22"/>
  <c r="CB212" i="22"/>
  <c r="AS212" i="22" s="1"/>
  <c r="CC212" i="22"/>
  <c r="CD212" i="22"/>
  <c r="CB123" i="22"/>
  <c r="AS123" i="22" s="1"/>
  <c r="CD123" i="22"/>
  <c r="CC123" i="22"/>
  <c r="CD141" i="22"/>
  <c r="CC141" i="22"/>
  <c r="CB141" i="22"/>
  <c r="AS141" i="22" s="1"/>
  <c r="CB146" i="22"/>
  <c r="AS146" i="22" s="1"/>
  <c r="CD146" i="22"/>
  <c r="CC146" i="22"/>
  <c r="CC39" i="22"/>
  <c r="CD39" i="22"/>
  <c r="CB39" i="22"/>
  <c r="AS39" i="22" s="1"/>
  <c r="CD166" i="22"/>
  <c r="CB166" i="22"/>
  <c r="AS166" i="22" s="1"/>
  <c r="CC166" i="22"/>
  <c r="CB59" i="22"/>
  <c r="AS59" i="22" s="1"/>
  <c r="CC59" i="22"/>
  <c r="CD59" i="22"/>
  <c r="CB41" i="22"/>
  <c r="AS41" i="22" s="1"/>
  <c r="CC41" i="22"/>
  <c r="CD41" i="22"/>
  <c r="CD168" i="22"/>
  <c r="CC168" i="22"/>
  <c r="CB168" i="22"/>
  <c r="AS168" i="22" s="1"/>
  <c r="CB107" i="22"/>
  <c r="AS107" i="22" s="1"/>
  <c r="CD107" i="22"/>
  <c r="CC107" i="22"/>
  <c r="CC93" i="22"/>
  <c r="CD93" i="22"/>
  <c r="CB93" i="22"/>
  <c r="AS93" i="22" s="1"/>
  <c r="CD139" i="22"/>
  <c r="CC139" i="22"/>
  <c r="CB139" i="22"/>
  <c r="AS139" i="22" s="1"/>
  <c r="CC127" i="22"/>
  <c r="CD127" i="22"/>
  <c r="CB127" i="22"/>
  <c r="AS127" i="22" s="1"/>
  <c r="CB80" i="22"/>
  <c r="AS80" i="22" s="1"/>
  <c r="CD80" i="22"/>
  <c r="CC80" i="22"/>
  <c r="CD161" i="22"/>
  <c r="CB161" i="22"/>
  <c r="AS161" i="22" s="1"/>
  <c r="CC161" i="22"/>
  <c r="CC225" i="22"/>
  <c r="CD225" i="22"/>
  <c r="CB225" i="22"/>
  <c r="AS225" i="22" s="1"/>
  <c r="CB195" i="22"/>
  <c r="AS195" i="22" s="1"/>
  <c r="CD195" i="22"/>
  <c r="CC195" i="22"/>
  <c r="CB114" i="22"/>
  <c r="AS114" i="22" s="1"/>
  <c r="CC114" i="22"/>
  <c r="CD114" i="22"/>
  <c r="CB52" i="22"/>
  <c r="AS52" i="22" s="1"/>
  <c r="CC52" i="22"/>
  <c r="CD52" i="22"/>
  <c r="CC197" i="22"/>
  <c r="CD197" i="22"/>
  <c r="CB197" i="22"/>
  <c r="AS197" i="22" s="1"/>
  <c r="CC86" i="22"/>
  <c r="CD86" i="22"/>
  <c r="CB86" i="22"/>
  <c r="AS86" i="22" s="1"/>
  <c r="CB167" i="22"/>
  <c r="AS167" i="22" s="1"/>
  <c r="CC167" i="22"/>
  <c r="CD167" i="22"/>
  <c r="CD33" i="22"/>
  <c r="CC33" i="22"/>
  <c r="AS33" i="22"/>
  <c r="CB32" i="22"/>
  <c r="CC32" i="22"/>
  <c r="CD32" i="22"/>
  <c r="CB31" i="22"/>
  <c r="CD34" i="22"/>
  <c r="CC34" i="22"/>
  <c r="CB34" i="22"/>
  <c r="AS34" i="22" s="1"/>
  <c r="CD36" i="22"/>
  <c r="CB36" i="22"/>
  <c r="AS36" i="22" s="1"/>
  <c r="CC36" i="22"/>
  <c r="BS15" i="22"/>
  <c r="BD11" i="22"/>
  <c r="BL16" i="22"/>
  <c r="BD10" i="22"/>
  <c r="BD13" i="22"/>
  <c r="BD12" i="22"/>
  <c r="AS31" i="22" l="1"/>
  <c r="BA15" i="22"/>
  <c r="BA16" i="22"/>
  <c r="BU6" i="22"/>
  <c r="BS16"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L10" authorId="0" shapeId="0" xr:uid="{A3ABD357-C150-41E1-BD4F-EBA06194D0CA}">
      <text>
        <r>
          <rPr>
            <sz val="9"/>
            <color indexed="81"/>
            <rFont val="メイリオ"/>
            <family val="3"/>
            <charset val="128"/>
          </rPr>
          <t>共用部を</t>
        </r>
        <r>
          <rPr>
            <b/>
            <u/>
            <sz val="9"/>
            <color indexed="81"/>
            <rFont val="メイリオ"/>
            <family val="3"/>
            <charset val="128"/>
          </rPr>
          <t>除いて</t>
        </r>
        <r>
          <rPr>
            <sz val="9"/>
            <color indexed="81"/>
            <rFont val="メイリオ"/>
            <family val="3"/>
            <charset val="128"/>
          </rPr>
          <t>計算する場合</t>
        </r>
      </text>
    </comment>
    <comment ref="L11" authorId="0" shapeId="0" xr:uid="{275DE39E-32BA-46C4-A25E-C9C3D8E92C3B}">
      <text>
        <r>
          <rPr>
            <sz val="9"/>
            <color indexed="81"/>
            <rFont val="メイリオ"/>
            <family val="3"/>
            <charset val="128"/>
          </rPr>
          <t>共用部を</t>
        </r>
        <r>
          <rPr>
            <b/>
            <u/>
            <sz val="9"/>
            <color indexed="81"/>
            <rFont val="メイリオ"/>
            <family val="3"/>
            <charset val="128"/>
          </rPr>
          <t>含めて</t>
        </r>
        <r>
          <rPr>
            <sz val="9"/>
            <color indexed="81"/>
            <rFont val="メイリオ"/>
            <family val="3"/>
            <charset val="128"/>
          </rPr>
          <t xml:space="preserve">計算する場合
こちらを選択する場合は、
共用部の計算書の提出が必要です。
</t>
        </r>
        <r>
          <rPr>
            <sz val="9"/>
            <color indexed="10"/>
            <rFont val="メイリオ"/>
            <family val="3"/>
            <charset val="128"/>
          </rPr>
          <t>※ZEH-Mの表示を希望する場合は共用部を含める必要が
あります。（共用部が存する場合に限る。）</t>
        </r>
      </text>
    </comment>
    <comment ref="L16" authorId="0" shapeId="0" xr:uid="{4F1C10BE-EFC2-4993-B5D8-E1F235B6B281}">
      <text>
        <r>
          <rPr>
            <sz val="9"/>
            <color indexed="81"/>
            <rFont val="メイリオ"/>
            <family val="3"/>
            <charset val="128"/>
          </rPr>
          <t>仕様基準の適合を示す資料の提出が必要です。</t>
        </r>
      </text>
    </comment>
    <comment ref="L17" authorId="0" shapeId="0" xr:uid="{2710AB9D-FDE9-4543-96E8-29CD97C0B1AC}">
      <text>
        <r>
          <rPr>
            <sz val="9"/>
            <color indexed="81"/>
            <rFont val="メイリオ"/>
            <family val="3"/>
            <charset val="128"/>
          </rPr>
          <t>誘導仕様基準の適合を示す資料の提出が必要です。</t>
        </r>
      </text>
    </comment>
    <comment ref="M27" authorId="0" shapeId="0" xr:uid="{61B6C342-706E-4066-BF00-78DDBFE30A21}">
      <text>
        <r>
          <rPr>
            <sz val="9"/>
            <color indexed="81"/>
            <rFont val="メイリオ"/>
            <family val="3"/>
            <charset val="128"/>
          </rPr>
          <t>温度差係数「0.0」を適用する場合は適用条件を満たす必要があります。</t>
        </r>
      </text>
    </comment>
    <comment ref="L36" authorId="0" shapeId="0" xr:uid="{6D0B7F25-4138-4EED-A221-4AF84B2A0409}">
      <text>
        <r>
          <rPr>
            <sz val="9"/>
            <color indexed="81"/>
            <rFont val="メイリオ"/>
            <family val="3"/>
            <charset val="128"/>
          </rPr>
          <t>仕様基準の適合を示す資料の提出が必要です。</t>
        </r>
      </text>
    </comment>
    <comment ref="L37" authorId="0" shapeId="0" xr:uid="{7A5A62D7-038F-41F2-8FB9-53A9F6B6C380}">
      <text>
        <r>
          <rPr>
            <sz val="9"/>
            <color indexed="81"/>
            <rFont val="メイリオ"/>
            <family val="3"/>
            <charset val="128"/>
          </rPr>
          <t>誘導仕様基準の適合を示す資料の提出が必要です。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tc={90761BFE-EAFE-4DE6-B51B-962EC8F74C96}</author>
    <author>tc={D0739633-5876-4FA2-892E-CC974BD8C564}</author>
    <author>高橋 香織</author>
  </authors>
  <commentList>
    <comment ref="CQ22" authorId="0" shapeId="0" xr:uid="{90761BFE-EAFE-4DE6-B51B-962EC8F74C9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住戸のZEH判定用のため、住戸数を加算しない。加算すると端数処理で住戸数が増えると数値がおかしくなるため。
</t>
      </text>
    </comment>
    <comment ref="CT22" authorId="1" shapeId="0" xr:uid="{D0739633-5876-4FA2-892E-CC974BD8C5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住戸のZEH判定用のため、住戸数を加算しない。加算すると端数処理で住戸数が増えると数値がおかしくなるため。</t>
      </text>
    </comment>
    <comment ref="AH31" authorId="2" shapeId="0" xr:uid="{32545A87-9CD2-4C8C-9B79-B77DBB4C877C}">
      <text>
        <r>
          <rPr>
            <sz val="9"/>
            <color indexed="81"/>
            <rFont val="メイリオ"/>
            <family val="3"/>
            <charset val="128"/>
          </rPr>
          <t>木質燃料ストーブ（ペレットストーブ）の場合は、
目安高熱費の表示はできません。</t>
        </r>
      </text>
    </comment>
  </commentList>
</comments>
</file>

<file path=xl/sharedStrings.xml><?xml version="1.0" encoding="utf-8"?>
<sst xmlns="http://schemas.openxmlformats.org/spreadsheetml/2006/main" count="5476" uniqueCount="481">
  <si>
    <t>項目</t>
    <rPh sb="0" eb="2">
      <t>コウモク</t>
    </rPh>
    <phoneticPr fontId="2"/>
  </si>
  <si>
    <t>記載図書</t>
    <rPh sb="0" eb="2">
      <t>キサイ</t>
    </rPh>
    <rPh sb="2" eb="4">
      <t>トショ</t>
    </rPh>
    <phoneticPr fontId="2"/>
  </si>
  <si>
    <t>確認
項目※</t>
    <rPh sb="0" eb="2">
      <t>カクニン</t>
    </rPh>
    <rPh sb="3" eb="5">
      <t>コウモク</t>
    </rPh>
    <phoneticPr fontId="2"/>
  </si>
  <si>
    <t>□</t>
  </si>
  <si>
    <t>（</t>
    <phoneticPr fontId="2"/>
  </si>
  <si>
    <t>□</t>
    <phoneticPr fontId="2"/>
  </si>
  <si>
    <t>）</t>
    <phoneticPr fontId="2"/>
  </si>
  <si>
    <t>計算書</t>
    <rPh sb="0" eb="3">
      <t>ケイサンショ</t>
    </rPh>
    <phoneticPr fontId="2"/>
  </si>
  <si>
    <t>※欄は設計者等が確認･記載する欄です</t>
    <rPh sb="1" eb="2">
      <t>ラン</t>
    </rPh>
    <rPh sb="3" eb="6">
      <t>セッケイシャ</t>
    </rPh>
    <rPh sb="6" eb="7">
      <t>ナド</t>
    </rPh>
    <rPh sb="8" eb="10">
      <t>カクニン</t>
    </rPh>
    <rPh sb="11" eb="13">
      <t>キサイ</t>
    </rPh>
    <rPh sb="15" eb="16">
      <t>ラン</t>
    </rPh>
    <phoneticPr fontId="2"/>
  </si>
  <si>
    <t>外皮平均熱貫流率</t>
    <rPh sb="0" eb="2">
      <t>ガイヒ</t>
    </rPh>
    <phoneticPr fontId="2"/>
  </si>
  <si>
    <t>●変更履歴</t>
    <rPh sb="1" eb="3">
      <t>ヘンコウ</t>
    </rPh>
    <rPh sb="3" eb="5">
      <t>リレキ</t>
    </rPh>
    <phoneticPr fontId="2"/>
  </si>
  <si>
    <t>・新規作成</t>
    <rPh sb="1" eb="3">
      <t>シンキ</t>
    </rPh>
    <rPh sb="3" eb="5">
      <t>サクセイ</t>
    </rPh>
    <phoneticPr fontId="2"/>
  </si>
  <si>
    <t>各階平面図</t>
    <phoneticPr fontId="2"/>
  </si>
  <si>
    <t>仕様書・仕上表</t>
    <phoneticPr fontId="2"/>
  </si>
  <si>
    <t>一次エネルギー消費量計算結果表による</t>
    <phoneticPr fontId="2"/>
  </si>
  <si>
    <t>外皮の性能値</t>
    <rPh sb="0" eb="2">
      <t>ガイヒ</t>
    </rPh>
    <rPh sb="3" eb="5">
      <t>セイノウ</t>
    </rPh>
    <rPh sb="5" eb="6">
      <t>チ</t>
    </rPh>
    <phoneticPr fontId="2"/>
  </si>
  <si>
    <t>確認事項</t>
    <rPh sb="0" eb="2">
      <t>カクニン</t>
    </rPh>
    <rPh sb="2" eb="4">
      <t>ジコウ</t>
    </rPh>
    <phoneticPr fontId="2"/>
  </si>
  <si>
    <t>仕様書・仕上表</t>
    <rPh sb="0" eb="2">
      <t>シヨウ</t>
    </rPh>
    <rPh sb="2" eb="3">
      <t>ショ</t>
    </rPh>
    <rPh sb="4" eb="6">
      <t>シアゲ</t>
    </rPh>
    <rPh sb="6" eb="7">
      <t>ヒョウ</t>
    </rPh>
    <phoneticPr fontId="2"/>
  </si>
  <si>
    <t>外皮性能基準（計算）</t>
    <rPh sb="0" eb="2">
      <t>ガイヒ</t>
    </rPh>
    <rPh sb="2" eb="4">
      <t>セイノウ</t>
    </rPh>
    <rPh sb="4" eb="6">
      <t>キジュン</t>
    </rPh>
    <rPh sb="7" eb="9">
      <t>ケイサン</t>
    </rPh>
    <phoneticPr fontId="2"/>
  </si>
  <si>
    <t>・</t>
    <phoneticPr fontId="2"/>
  </si>
  <si>
    <t>設計値</t>
    <rPh sb="0" eb="2">
      <t>セッケイ</t>
    </rPh>
    <rPh sb="2" eb="3">
      <t>チ</t>
    </rPh>
    <phoneticPr fontId="2"/>
  </si>
  <si>
    <t>開口部の日射遮蔽仕様</t>
    <rPh sb="0" eb="3">
      <t>カイコウブ</t>
    </rPh>
    <rPh sb="4" eb="6">
      <t>ニッシャ</t>
    </rPh>
    <rPh sb="6" eb="8">
      <t>シャヘイ</t>
    </rPh>
    <rPh sb="8" eb="10">
      <t>シヨウ</t>
    </rPh>
    <phoneticPr fontId="2"/>
  </si>
  <si>
    <t>地域の区分</t>
    <rPh sb="0" eb="2">
      <t>チイキ</t>
    </rPh>
    <rPh sb="3" eb="5">
      <t>クブン</t>
    </rPh>
    <phoneticPr fontId="2"/>
  </si>
  <si>
    <t>断熱材</t>
    <rPh sb="0" eb="3">
      <t>ダンネツザイ</t>
    </rPh>
    <phoneticPr fontId="2"/>
  </si>
  <si>
    <t>開口部の熱貫流率</t>
    <rPh sb="0" eb="3">
      <t>カイコウブ</t>
    </rPh>
    <rPh sb="4" eb="5">
      <t>ネツ</t>
    </rPh>
    <rPh sb="5" eb="7">
      <t>カンリュウ</t>
    </rPh>
    <rPh sb="7" eb="8">
      <t>リツ</t>
    </rPh>
    <phoneticPr fontId="2"/>
  </si>
  <si>
    <t>照明設備</t>
    <rPh sb="0" eb="2">
      <t>ショウメイ</t>
    </rPh>
    <rPh sb="2" eb="4">
      <t>セツビ</t>
    </rPh>
    <phoneticPr fontId="2"/>
  </si>
  <si>
    <t>平面図</t>
    <rPh sb="0" eb="3">
      <t>ヘイメンズ</t>
    </rPh>
    <phoneticPr fontId="2"/>
  </si>
  <si>
    <t>矩計図</t>
    <rPh sb="0" eb="3">
      <t>カナバカリズ</t>
    </rPh>
    <phoneticPr fontId="2"/>
  </si>
  <si>
    <t>部位詳細図</t>
    <rPh sb="0" eb="2">
      <t>ブイ</t>
    </rPh>
    <rPh sb="2" eb="5">
      <t>ショウサイズ</t>
    </rPh>
    <phoneticPr fontId="2"/>
  </si>
  <si>
    <t>住宅の名称※</t>
    <rPh sb="0" eb="2">
      <t>ジュウタク</t>
    </rPh>
    <rPh sb="3" eb="5">
      <t>メイショウ</t>
    </rPh>
    <phoneticPr fontId="2"/>
  </si>
  <si>
    <t>平均日射熱取得率
（冷房期）</t>
    <rPh sb="10" eb="12">
      <t>レイボウ</t>
    </rPh>
    <rPh sb="12" eb="13">
      <t>キ</t>
    </rPh>
    <phoneticPr fontId="2"/>
  </si>
  <si>
    <t>HPJ-555-1</t>
    <phoneticPr fontId="2"/>
  </si>
  <si>
    <t>性能基準</t>
    <rPh sb="0" eb="2">
      <t>セイノウ</t>
    </rPh>
    <rPh sb="2" eb="4">
      <t>キジュン</t>
    </rPh>
    <phoneticPr fontId="2"/>
  </si>
  <si>
    <t>－</t>
    <phoneticPr fontId="2"/>
  </si>
  <si>
    <t>仕様基準</t>
    <rPh sb="0" eb="2">
      <t>シヨウ</t>
    </rPh>
    <rPh sb="2" eb="4">
      <t>キジュン</t>
    </rPh>
    <phoneticPr fontId="2"/>
  </si>
  <si>
    <t xml:space="preserve"> 仕様基準</t>
    <rPh sb="1" eb="3">
      <t>シヨウ</t>
    </rPh>
    <rPh sb="3" eb="5">
      <t>キジュン</t>
    </rPh>
    <phoneticPr fontId="2"/>
  </si>
  <si>
    <t>外皮性能計算書</t>
    <rPh sb="0" eb="2">
      <t>ガイヒ</t>
    </rPh>
    <rPh sb="2" eb="4">
      <t>セイノウ</t>
    </rPh>
    <rPh sb="4" eb="7">
      <t>ケイサンショ</t>
    </rPh>
    <phoneticPr fontId="2"/>
  </si>
  <si>
    <t>一次エネルギー消費量計算書</t>
    <rPh sb="0" eb="10">
      <t>イチジ</t>
    </rPh>
    <rPh sb="10" eb="13">
      <t>ケイサンショ</t>
    </rPh>
    <phoneticPr fontId="2"/>
  </si>
  <si>
    <t>BELSに関して記載する数値は以下のとおりとします。</t>
    <phoneticPr fontId="2"/>
  </si>
  <si>
    <t>1未満の端数があるときは、これを切り捨てた数値を記載してください。</t>
    <phoneticPr fontId="2"/>
  </si>
  <si>
    <t>ＢＥＩ　</t>
    <phoneticPr fontId="2"/>
  </si>
  <si>
    <t>設計・基準一次エネルギー消費量</t>
    <phoneticPr fontId="2"/>
  </si>
  <si>
    <r>
      <t>Ｕ</t>
    </r>
    <r>
      <rPr>
        <vertAlign val="subscript"/>
        <sz val="8"/>
        <rFont val="Meiryo UI"/>
        <family val="3"/>
        <charset val="128"/>
      </rPr>
      <t>Ａ</t>
    </r>
    <r>
      <rPr>
        <sz val="8"/>
        <rFont val="Meiryo UI"/>
        <family val="3"/>
        <charset val="128"/>
      </rPr>
      <t>　</t>
    </r>
    <phoneticPr fontId="2"/>
  </si>
  <si>
    <r>
      <t>η</t>
    </r>
    <r>
      <rPr>
        <vertAlign val="subscript"/>
        <sz val="8"/>
        <rFont val="Meiryo UI"/>
        <family val="3"/>
        <charset val="128"/>
      </rPr>
      <t>ＡＣ</t>
    </r>
    <r>
      <rPr>
        <sz val="8"/>
        <rFont val="Meiryo UI"/>
        <family val="3"/>
        <charset val="128"/>
      </rPr>
      <t>　</t>
    </r>
    <phoneticPr fontId="2"/>
  </si>
  <si>
    <t>１地域</t>
    <rPh sb="1" eb="3">
      <t>チイキ</t>
    </rPh>
    <phoneticPr fontId="2"/>
  </si>
  <si>
    <t>２地域</t>
    <rPh sb="1" eb="3">
      <t>チイキ</t>
    </rPh>
    <phoneticPr fontId="2"/>
  </si>
  <si>
    <t>外皮性能の基準値</t>
    <rPh sb="0" eb="2">
      <t>ガイヒ</t>
    </rPh>
    <rPh sb="2" eb="4">
      <t>セイノウ</t>
    </rPh>
    <rPh sb="5" eb="7">
      <t>キジュン</t>
    </rPh>
    <rPh sb="7" eb="8">
      <t>チ</t>
    </rPh>
    <phoneticPr fontId="2"/>
  </si>
  <si>
    <t>地域区分</t>
    <rPh sb="0" eb="2">
      <t>チイキ</t>
    </rPh>
    <rPh sb="2" eb="4">
      <t>クブン</t>
    </rPh>
    <phoneticPr fontId="2"/>
  </si>
  <si>
    <t>３地域</t>
    <rPh sb="1" eb="3">
      <t>チイキ</t>
    </rPh>
    <phoneticPr fontId="2"/>
  </si>
  <si>
    <t>４地域</t>
    <rPh sb="1" eb="3">
      <t>チイキ</t>
    </rPh>
    <phoneticPr fontId="2"/>
  </si>
  <si>
    <t>５地域</t>
    <rPh sb="1" eb="3">
      <t>チイキ</t>
    </rPh>
    <phoneticPr fontId="2"/>
  </si>
  <si>
    <t>６地域</t>
    <rPh sb="1" eb="3">
      <t>チイキ</t>
    </rPh>
    <phoneticPr fontId="2"/>
  </si>
  <si>
    <t>７地域</t>
    <rPh sb="1" eb="3">
      <t>チイキ</t>
    </rPh>
    <phoneticPr fontId="2"/>
  </si>
  <si>
    <t>８地域</t>
    <rPh sb="1" eb="3">
      <t>チイキ</t>
    </rPh>
    <phoneticPr fontId="2"/>
  </si>
  <si>
    <t>外皮平均熱貫流率</t>
    <rPh sb="0" eb="2">
      <t>ガイヒ</t>
    </rPh>
    <rPh sb="2" eb="4">
      <t>ヘイキン</t>
    </rPh>
    <rPh sb="4" eb="5">
      <t>ネツ</t>
    </rPh>
    <rPh sb="5" eb="7">
      <t>カンリュウ</t>
    </rPh>
    <rPh sb="7" eb="8">
      <t>リツ</t>
    </rPh>
    <phoneticPr fontId="2"/>
  </si>
  <si>
    <t>外皮平均日射熱取得率</t>
    <rPh sb="0" eb="2">
      <t>ガイヒ</t>
    </rPh>
    <rPh sb="2" eb="4">
      <t>ヘイキン</t>
    </rPh>
    <rPh sb="4" eb="6">
      <t>ニッシャ</t>
    </rPh>
    <rPh sb="6" eb="7">
      <t>ネツ</t>
    </rPh>
    <rPh sb="7" eb="10">
      <t>シュトクリツ</t>
    </rPh>
    <phoneticPr fontId="2"/>
  </si>
  <si>
    <t>UA</t>
    <phoneticPr fontId="2"/>
  </si>
  <si>
    <t>－</t>
    <phoneticPr fontId="2"/>
  </si>
  <si>
    <t>版</t>
    <rPh sb="0" eb="1">
      <t>ハン</t>
    </rPh>
    <phoneticPr fontId="2"/>
  </si>
  <si>
    <t>日付</t>
    <rPh sb="0" eb="2">
      <t>ヒヅケ</t>
    </rPh>
    <phoneticPr fontId="2"/>
  </si>
  <si>
    <t>内容</t>
    <rPh sb="0" eb="2">
      <t>ナイヨウ</t>
    </rPh>
    <phoneticPr fontId="2"/>
  </si>
  <si>
    <t>HPJ-555-2</t>
    <phoneticPr fontId="2"/>
  </si>
  <si>
    <t>・別紙１、別紙２、別紙３を作成</t>
    <rPh sb="1" eb="3">
      <t>ベッシ</t>
    </rPh>
    <rPh sb="5" eb="7">
      <t>ベッシ</t>
    </rPh>
    <rPh sb="9" eb="11">
      <t>ベッシ</t>
    </rPh>
    <rPh sb="13" eb="15">
      <t>サクセイ</t>
    </rPh>
    <phoneticPr fontId="2"/>
  </si>
  <si>
    <t>BELS（住宅用）/　設計内容説明書マスタ</t>
    <rPh sb="5" eb="8">
      <t>ジュウタクヨウ</t>
    </rPh>
    <rPh sb="11" eb="13">
      <t>セッケイ</t>
    </rPh>
    <rPh sb="13" eb="15">
      <t>ナイヨウ</t>
    </rPh>
    <rPh sb="15" eb="18">
      <t>セツメイショ</t>
    </rPh>
    <phoneticPr fontId="2"/>
  </si>
  <si>
    <t xml:space="preserve"> 『ZEH』</t>
    <phoneticPr fontId="2"/>
  </si>
  <si>
    <t xml:space="preserve"> NearlｙZEH</t>
    <phoneticPr fontId="2"/>
  </si>
  <si>
    <t>・第１面　ルームコンディショナー　⇒　ルームエアコンディショナーに修正</t>
    <rPh sb="1" eb="2">
      <t>ダイ</t>
    </rPh>
    <rPh sb="3" eb="4">
      <t>メン</t>
    </rPh>
    <rPh sb="33" eb="35">
      <t>シュウセイ</t>
    </rPh>
    <phoneticPr fontId="2"/>
  </si>
  <si>
    <t>削減率</t>
    <phoneticPr fontId="2"/>
  </si>
  <si>
    <t xml:space="preserve"> 大臣認定方法</t>
    <rPh sb="1" eb="3">
      <t>ダイジン</t>
    </rPh>
    <rPh sb="3" eb="5">
      <t>ニンテイ</t>
    </rPh>
    <rPh sb="5" eb="7">
      <t>ホウホウ</t>
    </rPh>
    <phoneticPr fontId="2"/>
  </si>
  <si>
    <t>ηAC</t>
    <phoneticPr fontId="2"/>
  </si>
  <si>
    <t>ZEH外皮基準</t>
    <rPh sb="3" eb="5">
      <t>ガイヒ</t>
    </rPh>
    <rPh sb="5" eb="7">
      <t>キジュン</t>
    </rPh>
    <phoneticPr fontId="2"/>
  </si>
  <si>
    <t>HPJ-555-3</t>
    <phoneticPr fontId="2"/>
  </si>
  <si>
    <t>・別紙３　8.参考情報　「二次エネルギー消費量に関する項目以外の情報」を追記</t>
    <rPh sb="1" eb="3">
      <t>ベッシ</t>
    </rPh>
    <rPh sb="7" eb="9">
      <t>サンコウ</t>
    </rPh>
    <rPh sb="9" eb="11">
      <t>ジョウホウ</t>
    </rPh>
    <rPh sb="36" eb="38">
      <t>ツイキ</t>
    </rPh>
    <phoneticPr fontId="2"/>
  </si>
  <si>
    <t>小数第二位未満を切り上げた数値を記載してください。</t>
  </si>
  <si>
    <t>小数第一位未満を切り上げた数値を記載してください。</t>
  </si>
  <si>
    <t xml:space="preserve">小数以下一位未満を切り上げた数値を記載してください。 </t>
  </si>
  <si>
    <t>HPJ-555-4</t>
    <phoneticPr fontId="2"/>
  </si>
  <si>
    <t xml:space="preserve"> 記載しない</t>
    <rPh sb="1" eb="3">
      <t>キサイ</t>
    </rPh>
    <phoneticPr fontId="2"/>
  </si>
  <si>
    <t xml:space="preserve"> 別紙による</t>
    <rPh sb="1" eb="3">
      <t>ベッシ</t>
    </rPh>
    <phoneticPr fontId="2"/>
  </si>
  <si>
    <t>長屋</t>
    <rPh sb="0" eb="2">
      <t>ナガヤ</t>
    </rPh>
    <phoneticPr fontId="2"/>
  </si>
  <si>
    <t>共同住宅</t>
    <rPh sb="0" eb="2">
      <t>キョウドウ</t>
    </rPh>
    <rPh sb="2" eb="4">
      <t>ジュウタク</t>
    </rPh>
    <phoneticPr fontId="2"/>
  </si>
  <si>
    <t>■ 選択なし（自由記述）</t>
    <rPh sb="2" eb="4">
      <t>センタク</t>
    </rPh>
    <rPh sb="7" eb="9">
      <t>ジユウ</t>
    </rPh>
    <rPh sb="9" eb="11">
      <t>キジュツ</t>
    </rPh>
    <phoneticPr fontId="2"/>
  </si>
  <si>
    <t>建築物の用途</t>
    <rPh sb="0" eb="3">
      <t>ケンチクブツ</t>
    </rPh>
    <rPh sb="4" eb="6">
      <t>ヨウト</t>
    </rPh>
    <phoneticPr fontId="2"/>
  </si>
  <si>
    <t xml:space="preserve"> ZEH Oriented</t>
    <phoneticPr fontId="2"/>
  </si>
  <si>
    <t>・別紙１　3.　「ZEHマーク」、「ゼロエネ相当」等に関する事項　に修正</t>
    <rPh sb="1" eb="3">
      <t>ベッシ</t>
    </rPh>
    <rPh sb="34" eb="36">
      <t>シュウセイ</t>
    </rPh>
    <phoneticPr fontId="2"/>
  </si>
  <si>
    <t>・別紙１　住宅の種類　「店舗等併用住宅の住戸」の追加</t>
    <rPh sb="1" eb="3">
      <t>ベッシ</t>
    </rPh>
    <rPh sb="5" eb="7">
      <t>ジュウタク</t>
    </rPh>
    <rPh sb="8" eb="10">
      <t>シュルイ</t>
    </rPh>
    <rPh sb="12" eb="15">
      <t>テンポナド</t>
    </rPh>
    <rPh sb="15" eb="17">
      <t>ヘイヨウ</t>
    </rPh>
    <rPh sb="17" eb="19">
      <t>ジュウタク</t>
    </rPh>
    <rPh sb="20" eb="22">
      <t>ジュウコ</t>
    </rPh>
    <rPh sb="24" eb="26">
      <t>ツイカ</t>
    </rPh>
    <phoneticPr fontId="2"/>
  </si>
  <si>
    <t>・別紙２　住宅の種類　「複合建築物（住宅部分全体）」の追加</t>
    <rPh sb="1" eb="3">
      <t>ベッシ</t>
    </rPh>
    <rPh sb="5" eb="7">
      <t>ジュウタク</t>
    </rPh>
    <rPh sb="8" eb="10">
      <t>シュルイ</t>
    </rPh>
    <rPh sb="12" eb="14">
      <t>フクゴウ</t>
    </rPh>
    <rPh sb="14" eb="17">
      <t>ケンチクブツ</t>
    </rPh>
    <rPh sb="18" eb="20">
      <t>ジュウタク</t>
    </rPh>
    <rPh sb="20" eb="22">
      <t>ブブン</t>
    </rPh>
    <rPh sb="22" eb="24">
      <t>ゼンタイ</t>
    </rPh>
    <rPh sb="27" eb="29">
      <t>ツイカ</t>
    </rPh>
    <phoneticPr fontId="2"/>
  </si>
  <si>
    <t>・別紙３　住宅の種類　「複合建築物 住宅部分全体のみ」の追加</t>
    <rPh sb="1" eb="3">
      <t>ベッシ</t>
    </rPh>
    <rPh sb="5" eb="7">
      <t>ジュウタク</t>
    </rPh>
    <rPh sb="8" eb="10">
      <t>シュルイ</t>
    </rPh>
    <rPh sb="12" eb="14">
      <t>フクゴウ</t>
    </rPh>
    <rPh sb="14" eb="17">
      <t>ケンチクブツ</t>
    </rPh>
    <rPh sb="18" eb="20">
      <t>ジュウタク</t>
    </rPh>
    <rPh sb="20" eb="22">
      <t>ブブン</t>
    </rPh>
    <rPh sb="22" eb="24">
      <t>ゼンタイ</t>
    </rPh>
    <rPh sb="28" eb="30">
      <t>ツイカ</t>
    </rPh>
    <phoneticPr fontId="2"/>
  </si>
  <si>
    <t>・別紙３シート　申請書第六面改定に伴う第六面部分全面修正、第６面・別紙３の印刷分離</t>
    <rPh sb="1" eb="3">
      <t>ベッシ</t>
    </rPh>
    <rPh sb="8" eb="11">
      <t>シンセイショ</t>
    </rPh>
    <rPh sb="11" eb="12">
      <t>ダイ</t>
    </rPh>
    <rPh sb="12" eb="14">
      <t>ロクメン</t>
    </rPh>
    <rPh sb="14" eb="16">
      <t>カイテイ</t>
    </rPh>
    <rPh sb="17" eb="18">
      <t>トモナ</t>
    </rPh>
    <rPh sb="19" eb="20">
      <t>ダイ</t>
    </rPh>
    <rPh sb="20" eb="21">
      <t>６</t>
    </rPh>
    <rPh sb="21" eb="22">
      <t>メン</t>
    </rPh>
    <rPh sb="22" eb="24">
      <t>ブブン</t>
    </rPh>
    <rPh sb="24" eb="26">
      <t>ゼンメン</t>
    </rPh>
    <rPh sb="26" eb="28">
      <t>シュウセイ</t>
    </rPh>
    <rPh sb="29" eb="30">
      <t>ダイ</t>
    </rPh>
    <rPh sb="31" eb="32">
      <t>メン</t>
    </rPh>
    <rPh sb="33" eb="35">
      <t>ベッシ</t>
    </rPh>
    <rPh sb="37" eb="39">
      <t>インサツ</t>
    </rPh>
    <rPh sb="39" eb="41">
      <t>ブンリ</t>
    </rPh>
    <phoneticPr fontId="2"/>
  </si>
  <si>
    <t>・別紙１、別紙２、別紙３　数値の注意事項　「小数点」⇒「小数」</t>
    <phoneticPr fontId="2"/>
  </si>
  <si>
    <t>・第１面　住宅の種類　「店舗等併用住宅の住戸」、　「複合建築物（住宅部分全体）」の追加</t>
    <rPh sb="1" eb="2">
      <t>ダイ</t>
    </rPh>
    <rPh sb="3" eb="4">
      <t>メン</t>
    </rPh>
    <rPh sb="5" eb="7">
      <t>ジュウタク</t>
    </rPh>
    <rPh sb="8" eb="10">
      <t>シュルイ</t>
    </rPh>
    <rPh sb="12" eb="15">
      <t>テンポナド</t>
    </rPh>
    <rPh sb="15" eb="17">
      <t>ヘイヨウ</t>
    </rPh>
    <rPh sb="17" eb="19">
      <t>ジュウタク</t>
    </rPh>
    <rPh sb="20" eb="22">
      <t>ジュウコ</t>
    </rPh>
    <rPh sb="41" eb="43">
      <t>ツイカ</t>
    </rPh>
    <phoneticPr fontId="2"/>
  </si>
  <si>
    <t>住宅の種類 ※</t>
    <rPh sb="0" eb="2">
      <t>ジュウタク</t>
    </rPh>
    <rPh sb="3" eb="5">
      <t>シュルイ</t>
    </rPh>
    <phoneticPr fontId="2"/>
  </si>
  <si>
    <t>住宅の名称 ※</t>
    <rPh sb="0" eb="2">
      <t>ジュウタク</t>
    </rPh>
    <rPh sb="3" eb="5">
      <t>メイショウ</t>
    </rPh>
    <phoneticPr fontId="2"/>
  </si>
  <si>
    <t>（改定2018/6/15）</t>
    <rPh sb="1" eb="3">
      <t>カイテイ</t>
    </rPh>
    <phoneticPr fontId="2"/>
  </si>
  <si>
    <t>・別紙２　3.　「ZEH-Mマーク」に関する事項　に修正</t>
    <rPh sb="1" eb="3">
      <t>ベッシ</t>
    </rPh>
    <rPh sb="26" eb="28">
      <t>シュウセイ</t>
    </rPh>
    <phoneticPr fontId="2"/>
  </si>
  <si>
    <t>ZEH-M</t>
    <phoneticPr fontId="2"/>
  </si>
  <si>
    <t>　再エネ含む 削減率</t>
    <rPh sb="1" eb="2">
      <t>サイ</t>
    </rPh>
    <rPh sb="4" eb="5">
      <t>フク</t>
    </rPh>
    <rPh sb="7" eb="9">
      <t>サクゲン</t>
    </rPh>
    <rPh sb="9" eb="10">
      <t>リツ</t>
    </rPh>
    <phoneticPr fontId="2"/>
  </si>
  <si>
    <t>『ZEH-M』</t>
    <phoneticPr fontId="2"/>
  </si>
  <si>
    <t>Nearly　ZEH-M</t>
    <phoneticPr fontId="2"/>
  </si>
  <si>
    <t>ZEH-M　Ready</t>
    <phoneticPr fontId="2"/>
  </si>
  <si>
    <t>ZEH-M　Oriented</t>
    <phoneticPr fontId="2"/>
  </si>
  <si>
    <t>HPJ-555-5</t>
    <phoneticPr fontId="2"/>
  </si>
  <si>
    <t>・別紙１　3.　「ZEHマーク」、「ゼロエネ相当」等に関する事項</t>
  </si>
  <si>
    <t>・別紙３　３－１　3.　「ZEHマーク」、「ゼロエネ相当」等に関する事項、３－２内</t>
    <rPh sb="40" eb="41">
      <t>ナイ</t>
    </rPh>
    <phoneticPr fontId="2"/>
  </si>
  <si>
    <t>・別紙３について全面改訂（別紙３－１、３－２へ分割）</t>
    <rPh sb="1" eb="3">
      <t>ベッシ</t>
    </rPh>
    <rPh sb="8" eb="10">
      <t>ゼンメン</t>
    </rPh>
    <rPh sb="10" eb="12">
      <t>カイテイ</t>
    </rPh>
    <rPh sb="13" eb="15">
      <t>ベッシ</t>
    </rPh>
    <rPh sb="23" eb="25">
      <t>ブンカツ</t>
    </rPh>
    <phoneticPr fontId="2"/>
  </si>
  <si>
    <t>　　　住棟又は住宅部分の全体を評価する場合は、MJによる合計値での算定を行う必要がある</t>
    <rPh sb="3" eb="5">
      <t>ジュウトウ</t>
    </rPh>
    <rPh sb="5" eb="6">
      <t>マタ</t>
    </rPh>
    <rPh sb="7" eb="9">
      <t>ジュウタク</t>
    </rPh>
    <rPh sb="9" eb="11">
      <t>ブブン</t>
    </rPh>
    <rPh sb="12" eb="14">
      <t>ゼンタイ</t>
    </rPh>
    <rPh sb="15" eb="17">
      <t>ヒョウカ</t>
    </rPh>
    <rPh sb="19" eb="21">
      <t>バアイ</t>
    </rPh>
    <rPh sb="28" eb="31">
      <t>ゴウケイチ</t>
    </rPh>
    <rPh sb="33" eb="35">
      <t>サンテイ</t>
    </rPh>
    <rPh sb="36" eb="37">
      <t>オコナ</t>
    </rPh>
    <rPh sb="38" eb="40">
      <t>ヒツヨウ</t>
    </rPh>
    <phoneticPr fontId="2"/>
  </si>
  <si>
    <t>　　　ZEH-M用の各合計値等の欄の作成</t>
    <rPh sb="8" eb="9">
      <t>ヨウ</t>
    </rPh>
    <rPh sb="10" eb="11">
      <t>カク</t>
    </rPh>
    <rPh sb="11" eb="14">
      <t>ゴウケイチ</t>
    </rPh>
    <rPh sb="14" eb="15">
      <t>ナド</t>
    </rPh>
    <rPh sb="16" eb="17">
      <t>ラン</t>
    </rPh>
    <rPh sb="18" eb="20">
      <t>サクセイ</t>
    </rPh>
    <phoneticPr fontId="2"/>
  </si>
  <si>
    <t>　　　「再生可能エネルギー」　⇒　「再生可能エネルギー等」に修正</t>
    <rPh sb="4" eb="6">
      <t>サイセイ</t>
    </rPh>
    <rPh sb="6" eb="8">
      <t>カノウ</t>
    </rPh>
    <rPh sb="18" eb="20">
      <t>サイセイ</t>
    </rPh>
    <rPh sb="20" eb="22">
      <t>カノウ</t>
    </rPh>
    <rPh sb="27" eb="28">
      <t>ナド</t>
    </rPh>
    <rPh sb="30" eb="32">
      <t>シュウセイ</t>
    </rPh>
    <phoneticPr fontId="2"/>
  </si>
  <si>
    <t>住戸評価</t>
    <rPh sb="0" eb="2">
      <t>ジュウコ</t>
    </rPh>
    <rPh sb="2" eb="4">
      <t>ヒョウカ</t>
    </rPh>
    <phoneticPr fontId="2"/>
  </si>
  <si>
    <t>住棟評価</t>
    <rPh sb="0" eb="2">
      <t>ジュウトウ</t>
    </rPh>
    <rPh sb="2" eb="4">
      <t>ヒョウカ</t>
    </rPh>
    <phoneticPr fontId="2"/>
  </si>
  <si>
    <t>対象</t>
    <rPh sb="0" eb="2">
      <t>タイショウ</t>
    </rPh>
    <phoneticPr fontId="2"/>
  </si>
  <si>
    <t>・別紙２</t>
    <rPh sb="1" eb="3">
      <t>ベッシ</t>
    </rPh>
    <phoneticPr fontId="2"/>
  </si>
  <si>
    <t>1．（１）外皮基準を住戸評価、住棟評価により数値が表示されるように修正</t>
    <rPh sb="5" eb="7">
      <t>ガイヒ</t>
    </rPh>
    <rPh sb="7" eb="9">
      <t>キジュン</t>
    </rPh>
    <rPh sb="10" eb="12">
      <t>ジュウコ</t>
    </rPh>
    <rPh sb="12" eb="14">
      <t>ヒョウカ</t>
    </rPh>
    <rPh sb="15" eb="17">
      <t>ジュウトウ</t>
    </rPh>
    <rPh sb="17" eb="19">
      <t>ヒョウカ</t>
    </rPh>
    <rPh sb="22" eb="24">
      <t>スウチ</t>
    </rPh>
    <rPh sb="25" eb="27">
      <t>ヒョウジ</t>
    </rPh>
    <rPh sb="33" eb="35">
      <t>シュウセイ</t>
    </rPh>
    <phoneticPr fontId="2"/>
  </si>
  <si>
    <t>2.　（１）共同住宅等の住戸部分を別紙3-2より引用されるように修正</t>
    <rPh sb="17" eb="19">
      <t>ベッシ</t>
    </rPh>
    <rPh sb="24" eb="26">
      <t>インヨウ</t>
    </rPh>
    <rPh sb="32" eb="34">
      <t>シュウセイ</t>
    </rPh>
    <phoneticPr fontId="2"/>
  </si>
  <si>
    <t>2.　（２）共用部分の評価　対象・除外の追加</t>
    <rPh sb="14" eb="16">
      <t>タイショウ</t>
    </rPh>
    <rPh sb="17" eb="19">
      <t>ジョガイ</t>
    </rPh>
    <rPh sb="20" eb="22">
      <t>ツイカ</t>
    </rPh>
    <phoneticPr fontId="2"/>
  </si>
  <si>
    <t>1．（１）８地域のηAC値の基準値を追加（2020/4/1以降の【 】内の数値を基準値とする旨追記）</t>
    <rPh sb="6" eb="8">
      <t>チイキ</t>
    </rPh>
    <rPh sb="12" eb="13">
      <t>チ</t>
    </rPh>
    <rPh sb="14" eb="17">
      <t>キジュンチ</t>
    </rPh>
    <rPh sb="18" eb="20">
      <t>ツイカ</t>
    </rPh>
    <rPh sb="35" eb="36">
      <t>ナイ</t>
    </rPh>
    <rPh sb="37" eb="39">
      <t>スウチ</t>
    </rPh>
    <rPh sb="40" eb="43">
      <t>キジュンチ</t>
    </rPh>
    <rPh sb="46" eb="47">
      <t>ムネ</t>
    </rPh>
    <rPh sb="47" eb="49">
      <t>ツイキ</t>
    </rPh>
    <phoneticPr fontId="2"/>
  </si>
  <si>
    <t>・別紙２　3.　「ZEH-Mマーク」に関する事項</t>
    <rPh sb="1" eb="3">
      <t>ベッシ</t>
    </rPh>
    <phoneticPr fontId="2"/>
  </si>
  <si>
    <t>・第１面用　開口部の断熱性能等のプルダウン（2020/4/1以降の８地域変更分）を追加</t>
    <rPh sb="1" eb="2">
      <t>ダイ</t>
    </rPh>
    <rPh sb="3" eb="4">
      <t>メン</t>
    </rPh>
    <rPh sb="4" eb="5">
      <t>ヨウ</t>
    </rPh>
    <phoneticPr fontId="2"/>
  </si>
  <si>
    <t>同上プルダウン　2020/4/1以降利用ができないものにはその旨を追加</t>
    <rPh sb="0" eb="2">
      <t>ドウジョウ</t>
    </rPh>
    <rPh sb="16" eb="18">
      <t>イコウ</t>
    </rPh>
    <rPh sb="18" eb="20">
      <t>リヨウ</t>
    </rPh>
    <rPh sb="31" eb="32">
      <t>ムネ</t>
    </rPh>
    <rPh sb="33" eb="35">
      <t>ツイカ</t>
    </rPh>
    <phoneticPr fontId="2"/>
  </si>
  <si>
    <t>地域の区分※</t>
    <rPh sb="0" eb="2">
      <t>チイキ</t>
    </rPh>
    <rPh sb="3" eb="5">
      <t>クブン</t>
    </rPh>
    <phoneticPr fontId="2"/>
  </si>
  <si>
    <t>誘導仕様基準</t>
    <rPh sb="0" eb="2">
      <t>ユウドウ</t>
    </rPh>
    <rPh sb="2" eb="4">
      <t>シヨウ</t>
    </rPh>
    <rPh sb="4" eb="6">
      <t>キジュン</t>
    </rPh>
    <phoneticPr fontId="2"/>
  </si>
  <si>
    <t>性能基準（計算）</t>
    <rPh sb="0" eb="2">
      <t>セイノウ</t>
    </rPh>
    <rPh sb="2" eb="4">
      <t>キジュン</t>
    </rPh>
    <rPh sb="5" eb="7">
      <t>ケイサン</t>
    </rPh>
    <phoneticPr fontId="2"/>
  </si>
  <si>
    <t>・第一面　２．外皮に関する事項 及び ３．一次エネルギー消費量に関する事項 の適用基準に「誘導仕様基準」を追加</t>
  </si>
  <si>
    <t>・別紙1　　１．　外壁、窓等を通しての熱の損失の防止に関する事項　及び　2.　一次エネルギー消費量に関する事項に
　　　　　　　「誘導仕様基準」を追加</t>
    <rPh sb="1" eb="3">
      <t>ベッシ</t>
    </rPh>
    <rPh sb="33" eb="34">
      <t>オヨ</t>
    </rPh>
    <rPh sb="65" eb="69">
      <t>ユウドウシヨウ</t>
    </rPh>
    <rPh sb="69" eb="71">
      <t>キジュン</t>
    </rPh>
    <rPh sb="73" eb="75">
      <t>ツイカ</t>
    </rPh>
    <phoneticPr fontId="2"/>
  </si>
  <si>
    <t>HPJ-555-6</t>
    <phoneticPr fontId="2"/>
  </si>
  <si>
    <t xml:space="preserve"> 誘導仕様基準</t>
    <rPh sb="1" eb="3">
      <t>ユウドウ</t>
    </rPh>
    <rPh sb="3" eb="5">
      <t>シヨウ</t>
    </rPh>
    <rPh sb="5" eb="7">
      <t>キジュン</t>
    </rPh>
    <phoneticPr fontId="2"/>
  </si>
  <si>
    <t>該当箇所なし</t>
  </si>
  <si>
    <t>グラスウール断熱材　10K相当</t>
  </si>
  <si>
    <t>グラスウール断熱材　16K相当</t>
  </si>
  <si>
    <t>グラスウール断熱材　20K相当</t>
    <phoneticPr fontId="6"/>
  </si>
  <si>
    <t>グラスウール断熱材　24K相当</t>
    <phoneticPr fontId="2"/>
  </si>
  <si>
    <t>グラスウール断熱材　32K相当</t>
  </si>
  <si>
    <t>高性能グラスウール断熱材　16K相当</t>
  </si>
  <si>
    <t>高性能グラスウール断熱材　24K相当</t>
    <phoneticPr fontId="2"/>
  </si>
  <si>
    <t>高性能グラスウール断熱材　32K相当</t>
  </si>
  <si>
    <t>高性能グラスウール断熱材　40K相当</t>
  </si>
  <si>
    <t>高性能グラスウール断熱材　48K相当</t>
    <phoneticPr fontId="2"/>
  </si>
  <si>
    <t>吹込み用グラスウール　13K相当</t>
  </si>
  <si>
    <t>吹込み用グラスウール　18K相当</t>
  </si>
  <si>
    <t>吹込み用グラスウール　30K相当</t>
  </si>
  <si>
    <t>吹込み用グラスウール　35K相当</t>
  </si>
  <si>
    <t>吹付けロックウール</t>
  </si>
  <si>
    <t>ロックウール断熱材（マット）</t>
  </si>
  <si>
    <t>ロックウール断熱材（フェルト）</t>
  </si>
  <si>
    <t>ロックウール断熱材（ボード）</t>
  </si>
  <si>
    <t>吹込み用ロックウール　65K相当</t>
  </si>
  <si>
    <t>吹込み用セルローズファイバー　25K</t>
  </si>
  <si>
    <t>吹込み用セルローズファイバー　45K</t>
  </si>
  <si>
    <t>吹込み用セルローズファイバー　55K</t>
  </si>
  <si>
    <t>押出法ポリスチレンフォーム　保温板　1種</t>
  </si>
  <si>
    <t>押出法ポリスチレンフォーム　保温板　2種</t>
  </si>
  <si>
    <t>押出法ポリスチレンフォーム　保温板　3種</t>
  </si>
  <si>
    <t>A種ポリエチレンフォーム　保温板　1種2号</t>
  </si>
  <si>
    <t>A種ポリエチレンフォーム　保温板　2種</t>
  </si>
  <si>
    <t>ビーズ法ポリスチレンフォーム　保温板　特号</t>
  </si>
  <si>
    <t>ビーズ法ポリスチレンフォーム　保温板　1号</t>
  </si>
  <si>
    <t>ビーズ法ポリスチレンフォーム　保温板　2号</t>
  </si>
  <si>
    <t>ビーズ法ポリスチレンフォーム　保温板　3号</t>
  </si>
  <si>
    <t>ビーズ法ポリスチレンフォーム　保温板　4号</t>
  </si>
  <si>
    <t>硬質ウレタンフォーム　保温板　2種1号</t>
  </si>
  <si>
    <t>硬質ウレタンフォーム　保温板　2種2号</t>
  </si>
  <si>
    <t>吹付け硬質ウレタンフォームA種3</t>
  </si>
  <si>
    <t>フェノールフォーム　保温板　1種1号</t>
  </si>
  <si>
    <t>フェノールフォーム　保温板　1種2号</t>
  </si>
  <si>
    <t>吹込み用ロックウール　25K相当</t>
    <phoneticPr fontId="2"/>
  </si>
  <si>
    <t>---▼JIS A9521：2014 建築用断熱材</t>
    <rPh sb="19" eb="22">
      <t>ケンチクヨウ</t>
    </rPh>
    <rPh sb="22" eb="25">
      <t>ダンネツザイ</t>
    </rPh>
    <phoneticPr fontId="1"/>
  </si>
  <si>
    <t>JIS値 ビーズ法ポリスチレンフォーム断熱材 1号</t>
    <rPh sb="3" eb="4">
      <t>チ</t>
    </rPh>
    <phoneticPr fontId="1"/>
  </si>
  <si>
    <t>JIS値 ビーズ法ポリスチレンフォーム断熱材 2号</t>
  </si>
  <si>
    <t>JIS値 ビーズ法ポリスチレンフォーム断熱材 3号</t>
  </si>
  <si>
    <t>JIS値 ビーズ法ポリスチレンフォーム断熱材 4号</t>
  </si>
  <si>
    <t>JIS値 押出法ポリスチレンフォーム断熱材 1種 bA</t>
    <rPh sb="3" eb="4">
      <t>チ</t>
    </rPh>
    <phoneticPr fontId="1"/>
  </si>
  <si>
    <t>JIS値 押出法ポリスチレンフォーム断熱材 1種 bB</t>
  </si>
  <si>
    <t>JIS値 押出法ポリスチレンフォーム断熱材 1種 bC</t>
  </si>
  <si>
    <t>JIS値 押出法ポリスチレンフォーム断熱材 2種 bA</t>
  </si>
  <si>
    <t>JIS値 押出法ポリスチレンフォーム断熱材 2種 bB</t>
  </si>
  <si>
    <t>JIS値 押出法ポリスチレンフォーム断熱材 2種 bC</t>
  </si>
  <si>
    <t>JIS値 押出法ポリスチレンフォーム断熱材 3種 aA</t>
  </si>
  <si>
    <t>JIS値 押出法ポリスチレンフォーム断熱材 3種 aB</t>
  </si>
  <si>
    <t>JIS値 押出法ポリスチレンフォーム断熱材 3種 aC</t>
  </si>
  <si>
    <t>JIS値 押出法ポリスチレンフォーム断熱材 3種 aD</t>
  </si>
  <si>
    <t>JIS値 押出法ポリスチレンフォーム断熱材 3種 bA</t>
  </si>
  <si>
    <t>JIS値 押出法ポリスチレンフォーム断熱材 3種 bB</t>
  </si>
  <si>
    <t>JIS値 押出法ポリスチレンフォーム断熱材 3種 bC</t>
  </si>
  <si>
    <t>JIS値 押出法ポリスチレンフォーム断熱材 3種 bD</t>
  </si>
  <si>
    <t>JIS値 硬質ウレタンフォーム断熱材 1種</t>
    <rPh sb="3" eb="4">
      <t>チ</t>
    </rPh>
    <phoneticPr fontId="1"/>
  </si>
  <si>
    <t>JIS値 硬質ウレタンフォーム断熱材 2種 1号</t>
  </si>
  <si>
    <t>JIS値 硬質ウレタンフォーム断熱材 2種 2号</t>
  </si>
  <si>
    <t>JIS値 硬質ウレタンフォーム断熱材 2種 3号</t>
  </si>
  <si>
    <t>JIS値 硬質ウレタンフォーム断熱材 2種 4号</t>
  </si>
  <si>
    <t>JIS値 ポリエチレンフォーム断熱材 1種 1号</t>
    <rPh sb="3" eb="4">
      <t>チ</t>
    </rPh>
    <phoneticPr fontId="1"/>
  </si>
  <si>
    <t>JIS値 ポリエチレンフォーム断熱材 1種 2号</t>
  </si>
  <si>
    <t>JIS値 ポリエチレンフォーム断熱材 2種</t>
  </si>
  <si>
    <t>JIS値 ポリエチレンフォーム断熱材 3種</t>
  </si>
  <si>
    <t>JIS値 フェノールフォーム断熱材 1種 1号　AⅠ､AⅡ</t>
    <rPh sb="3" eb="4">
      <t>チ</t>
    </rPh>
    <phoneticPr fontId="1"/>
  </si>
  <si>
    <t>JIS値 フェノールフォーム断熱材 1種 1号　BⅠ､BⅡ</t>
  </si>
  <si>
    <t>JIS値 フェノールフォーム断熱材 1種 1号　CⅠ､CⅡ</t>
  </si>
  <si>
    <t>JIS値 フェノールフォーム断熱材 1種 1号　DⅠ､DⅡ</t>
  </si>
  <si>
    <t>JIS値 フェノールフォーム断熱材 1種 1号　EⅠ､EⅡ</t>
  </si>
  <si>
    <t>JIS値 フェノールフォーム断熱材 1種 2号　AⅠ､AⅡ</t>
  </si>
  <si>
    <t>JIS値 フェノールフォーム断熱材 1種 2号　BⅠ､BⅡ</t>
  </si>
  <si>
    <t>JIS値 フェノールフォーム断熱材 1種 2号　CⅠ､CⅡ</t>
  </si>
  <si>
    <t>JIS値 フェノールフォーム断熱材 1種 2号　DⅠ､DⅡ</t>
  </si>
  <si>
    <t>JIS値 フェノールフォーム断熱材 1種 2号　EⅠ､EⅡ</t>
  </si>
  <si>
    <t>JIS値 フェノールフォーム断熱材 1種 3号　AⅠ､AⅡ</t>
  </si>
  <si>
    <t>JIS値 フェノールフォーム断熱材 1種 3号　BⅠ､BⅡ</t>
  </si>
  <si>
    <t>JIS値 フェノールフォーム断熱材 1種 3号　CⅠ､CⅡ</t>
  </si>
  <si>
    <t>JIS値 フェノールフォーム断熱材 1種 3号　DⅠ､DⅡ</t>
  </si>
  <si>
    <t>JIS値 フェノールフォーム断熱材 1種 3号　EⅠ､EⅡ</t>
  </si>
  <si>
    <t>JIS値 フェノールフォーム断熱材 2種 1号　AⅠ､AⅡ</t>
  </si>
  <si>
    <t>JIS値 フェノールフォーム断熱材 2種 2号　AⅠ､AⅡ</t>
  </si>
  <si>
    <t>JIS値 フェノールフォーム断熱材 2種 3号　AⅠ､AⅡ</t>
  </si>
  <si>
    <t>JIS値 フェノールフォーム断熱材 3種 1号　AⅠ､AⅡ</t>
  </si>
  <si>
    <t>---▼JIS A9526：2013 建築物断熱用吹付け硬質ウレタンフォーム</t>
    <rPh sb="19" eb="22">
      <t>ケンチクブツ</t>
    </rPh>
    <rPh sb="22" eb="25">
      <t>ダンネツヨウ</t>
    </rPh>
    <rPh sb="25" eb="27">
      <t>フキツ</t>
    </rPh>
    <rPh sb="28" eb="30">
      <t>コウシツ</t>
    </rPh>
    <phoneticPr fontId="1"/>
  </si>
  <si>
    <t>JIS値 建築物断熱用吹付け硬質ウレタンフォームA種1</t>
  </si>
  <si>
    <t>JIS値 建築物断熱用吹付け硬質ウレタンフォームA種2</t>
  </si>
  <si>
    <t>JIS値 建築物断熱用吹付け硬質ウレタンフォームA種3</t>
  </si>
  <si>
    <t>JIS値 建築物断熱用吹付け硬質ウレタンフォームB種</t>
  </si>
  <si>
    <t>2.9以下</t>
    <phoneticPr fontId="2"/>
  </si>
  <si>
    <t>S造
外装材の熱抵抗</t>
    <rPh sb="1" eb="2">
      <t>ゾウ</t>
    </rPh>
    <rPh sb="3" eb="6">
      <t>ガイソウザイ</t>
    </rPh>
    <rPh sb="7" eb="8">
      <t>ネツ</t>
    </rPh>
    <rPh sb="8" eb="10">
      <t>テイコウ</t>
    </rPh>
    <phoneticPr fontId="2"/>
  </si>
  <si>
    <t>0.5以上</t>
    <rPh sb="3" eb="5">
      <t>イジョウ</t>
    </rPh>
    <phoneticPr fontId="2"/>
  </si>
  <si>
    <t>0.1以上0.5未満</t>
    <rPh sb="3" eb="5">
      <t>イジョウ</t>
    </rPh>
    <rPh sb="8" eb="10">
      <t>ミマン</t>
    </rPh>
    <phoneticPr fontId="2"/>
  </si>
  <si>
    <t>0.1未満</t>
    <rPh sb="3" eb="5">
      <t>ミマン</t>
    </rPh>
    <phoneticPr fontId="2"/>
  </si>
  <si>
    <t>開口部の日射熱取得率が0.52以下</t>
    <phoneticPr fontId="2"/>
  </si>
  <si>
    <t>開口部の日射熱取得率が0.65以下</t>
    <phoneticPr fontId="2"/>
  </si>
  <si>
    <t>---▼地域の区分が８地域の場合</t>
    <phoneticPr fontId="2"/>
  </si>
  <si>
    <t>---▼仕様基準</t>
    <phoneticPr fontId="2"/>
  </si>
  <si>
    <t>---▼誘導仕様基準</t>
    <rPh sb="4" eb="6">
      <t>ユウドウ</t>
    </rPh>
    <phoneticPr fontId="2"/>
  </si>
  <si>
    <t>1.9以下</t>
    <phoneticPr fontId="2"/>
  </si>
  <si>
    <t>2.3以下</t>
    <phoneticPr fontId="2"/>
  </si>
  <si>
    <t>3.5以下</t>
    <rPh sb="3" eb="5">
      <t>イカ</t>
    </rPh>
    <phoneticPr fontId="2"/>
  </si>
  <si>
    <t>4.7以下</t>
    <rPh sb="3" eb="5">
      <t>イカ</t>
    </rPh>
    <phoneticPr fontId="2"/>
  </si>
  <si>
    <t>付属部材を設ける</t>
    <phoneticPr fontId="2"/>
  </si>
  <si>
    <t>付属部材を設ける</t>
    <phoneticPr fontId="2"/>
  </si>
  <si>
    <t>---▼仕様基準</t>
    <phoneticPr fontId="2"/>
  </si>
  <si>
    <t>・住戸間の温度差係数</t>
    <rPh sb="1" eb="3">
      <t>ジュウコ</t>
    </rPh>
    <rPh sb="3" eb="4">
      <t>カン</t>
    </rPh>
    <rPh sb="5" eb="10">
      <t>オンドサケイスウ</t>
    </rPh>
    <phoneticPr fontId="2"/>
  </si>
  <si>
    <t>「0.05 または 0.15」を適用する</t>
    <rPh sb="16" eb="17">
      <t>テキ</t>
    </rPh>
    <phoneticPr fontId="2"/>
  </si>
  <si>
    <t>「0.0」を適用する</t>
    <rPh sb="6" eb="8">
      <t>テキヨウ</t>
    </rPh>
    <phoneticPr fontId="2"/>
  </si>
  <si>
    <t>HPJ-555-7</t>
    <phoneticPr fontId="2"/>
  </si>
  <si>
    <t>・第一面　２．外皮に関する事項に「住戸間の温度差係数」に関する申告欄を追加</t>
    <rPh sb="28" eb="29">
      <t>カン</t>
    </rPh>
    <rPh sb="31" eb="33">
      <t>シンコク</t>
    </rPh>
    <rPh sb="33" eb="34">
      <t>ラン</t>
    </rPh>
    <rPh sb="35" eb="37">
      <t>ツイカ</t>
    </rPh>
    <phoneticPr fontId="2"/>
  </si>
  <si>
    <t xml:space="preserve"> 大臣認定方法
（評価方法の名称）</t>
    <rPh sb="1" eb="3">
      <t>ダイジン</t>
    </rPh>
    <rPh sb="3" eb="5">
      <t>ニンテイ</t>
    </rPh>
    <rPh sb="5" eb="7">
      <t>ホウホウ</t>
    </rPh>
    <rPh sb="9" eb="11">
      <t>ヒョウカ</t>
    </rPh>
    <rPh sb="11" eb="13">
      <t>ホウホウ</t>
    </rPh>
    <rPh sb="14" eb="16">
      <t>メイショウ</t>
    </rPh>
    <phoneticPr fontId="2"/>
  </si>
  <si>
    <t>　UA値（最低値）</t>
    <rPh sb="3" eb="4">
      <t>アタイ</t>
    </rPh>
    <rPh sb="5" eb="7">
      <t>サイテイ</t>
    </rPh>
    <rPh sb="7" eb="8">
      <t>アタイ</t>
    </rPh>
    <phoneticPr fontId="2"/>
  </si>
  <si>
    <t>　ηAC値（最低値）</t>
    <rPh sb="4" eb="5">
      <t>アタイ</t>
    </rPh>
    <phoneticPr fontId="2"/>
  </si>
  <si>
    <t>共同住宅等の住棟 または 複合建築物の住宅部分全体</t>
    <rPh sb="0" eb="2">
      <t>キョウドウ</t>
    </rPh>
    <rPh sb="2" eb="5">
      <t>ジュウタクナド</t>
    </rPh>
    <rPh sb="6" eb="8">
      <t>ジュウトウ</t>
    </rPh>
    <rPh sb="13" eb="15">
      <t>フクゴウ</t>
    </rPh>
    <rPh sb="15" eb="18">
      <t>ケンチクブツ</t>
    </rPh>
    <rPh sb="19" eb="21">
      <t>ジュウタク</t>
    </rPh>
    <rPh sb="21" eb="23">
      <t>ブブン</t>
    </rPh>
    <rPh sb="23" eb="25">
      <t>ゼンタイ</t>
    </rPh>
    <phoneticPr fontId="2"/>
  </si>
  <si>
    <t>共同住宅等 または 複合建築物の住戸</t>
    <phoneticPr fontId="2"/>
  </si>
  <si>
    <t xml:space="preserve"> 太陽光発電設備（発電量）［MJ］</t>
    <rPh sb="1" eb="4">
      <t>タイヨウコウ</t>
    </rPh>
    <rPh sb="4" eb="6">
      <t>ハツデン</t>
    </rPh>
    <rPh sb="6" eb="8">
      <t>セツビ</t>
    </rPh>
    <rPh sb="9" eb="11">
      <t>ハツデン</t>
    </rPh>
    <rPh sb="11" eb="12">
      <t>リョウ</t>
    </rPh>
    <phoneticPr fontId="2"/>
  </si>
  <si>
    <t xml:space="preserve"> 太陽光発電設備（売電量）［MJ］</t>
    <rPh sb="1" eb="4">
      <t>タイヨウコウ</t>
    </rPh>
    <rPh sb="4" eb="6">
      <t>ハツデン</t>
    </rPh>
    <rPh sb="6" eb="8">
      <t>セツビ</t>
    </rPh>
    <rPh sb="9" eb="11">
      <t>バイデン</t>
    </rPh>
    <rPh sb="11" eb="12">
      <t>リョウ</t>
    </rPh>
    <phoneticPr fontId="2"/>
  </si>
  <si>
    <t>再エネなし</t>
    <rPh sb="0" eb="1">
      <t>サイ</t>
    </rPh>
    <phoneticPr fontId="2"/>
  </si>
  <si>
    <t>削減率</t>
    <rPh sb="0" eb="2">
      <t>サクゲン</t>
    </rPh>
    <rPh sb="2" eb="3">
      <t>リツ</t>
    </rPh>
    <phoneticPr fontId="2"/>
  </si>
  <si>
    <t>BEI値</t>
    <rPh sb="3" eb="4">
      <t>アタイ</t>
    </rPh>
    <phoneticPr fontId="2"/>
  </si>
  <si>
    <t>再エネあり
（自家消費分）</t>
    <rPh sb="0" eb="1">
      <t>サイ</t>
    </rPh>
    <rPh sb="7" eb="11">
      <t>ジカショウヒ</t>
    </rPh>
    <rPh sb="11" eb="12">
      <t>ブン</t>
    </rPh>
    <phoneticPr fontId="2"/>
  </si>
  <si>
    <t>省エネ基準</t>
    <rPh sb="0" eb="1">
      <t>ショウ</t>
    </rPh>
    <rPh sb="3" eb="5">
      <t>キジュン</t>
    </rPh>
    <phoneticPr fontId="2"/>
  </si>
  <si>
    <t>誘導基準</t>
    <rPh sb="0" eb="2">
      <t>ユウドウ</t>
    </rPh>
    <rPh sb="2" eb="4">
      <t>キジュン</t>
    </rPh>
    <phoneticPr fontId="2"/>
  </si>
  <si>
    <t>再エネ設備 あり</t>
    <rPh sb="0" eb="1">
      <t>サイ</t>
    </rPh>
    <rPh sb="3" eb="5">
      <t>セツビ</t>
    </rPh>
    <phoneticPr fontId="2"/>
  </si>
  <si>
    <t>太陽光発電設備</t>
    <rPh sb="0" eb="7">
      <t>タイヨウコウハツデンセツビ</t>
    </rPh>
    <phoneticPr fontId="2"/>
  </si>
  <si>
    <t>太陽熱利用設備</t>
    <rPh sb="0" eb="3">
      <t>タイヨウネツ</t>
    </rPh>
    <rPh sb="3" eb="5">
      <t>リヨウ</t>
    </rPh>
    <rPh sb="5" eb="7">
      <t>セツビ</t>
    </rPh>
    <phoneticPr fontId="2"/>
  </si>
  <si>
    <t>その他</t>
    <rPh sb="2" eb="3">
      <t>ホカ</t>
    </rPh>
    <phoneticPr fontId="2"/>
  </si>
  <si>
    <t>再エネ設備の容量の表示</t>
    <rPh sb="0" eb="1">
      <t>サイ</t>
    </rPh>
    <rPh sb="3" eb="5">
      <t>セツビ</t>
    </rPh>
    <rPh sb="6" eb="8">
      <t>ヨウリョウ</t>
    </rPh>
    <rPh sb="9" eb="11">
      <t>ヒョウジ</t>
    </rPh>
    <phoneticPr fontId="2"/>
  </si>
  <si>
    <t>６段階表示（再エネ考慮あり）</t>
    <rPh sb="1" eb="3">
      <t>ダンカイ</t>
    </rPh>
    <rPh sb="3" eb="5">
      <t>ヒョウジ</t>
    </rPh>
    <rPh sb="6" eb="7">
      <t>サイ</t>
    </rPh>
    <rPh sb="9" eb="11">
      <t>コウリョ</t>
    </rPh>
    <phoneticPr fontId="2"/>
  </si>
  <si>
    <t>評価手法
一次エネルギー消費量</t>
    <rPh sb="5" eb="7">
      <t>イチジ</t>
    </rPh>
    <rPh sb="12" eb="15">
      <t>ショウヒリョウ</t>
    </rPh>
    <phoneticPr fontId="2"/>
  </si>
  <si>
    <t>再エネ設備の種類</t>
    <rPh sb="0" eb="1">
      <t>サイ</t>
    </rPh>
    <rPh sb="3" eb="5">
      <t>セツビ</t>
    </rPh>
    <rPh sb="6" eb="8">
      <t>シュルイ</t>
    </rPh>
    <phoneticPr fontId="2"/>
  </si>
  <si>
    <t>評価手法
断熱性能（外皮性能）</t>
    <rPh sb="5" eb="7">
      <t>ダンネツ</t>
    </rPh>
    <rPh sb="7" eb="9">
      <t>セイノウ</t>
    </rPh>
    <rPh sb="10" eb="12">
      <t>ガイヒ</t>
    </rPh>
    <rPh sb="12" eb="14">
      <t>セイノウ</t>
    </rPh>
    <phoneticPr fontId="2"/>
  </si>
  <si>
    <t>再エネ設備に関すること</t>
    <rPh sb="0" eb="1">
      <t>サイ</t>
    </rPh>
    <rPh sb="3" eb="5">
      <t>セツビ</t>
    </rPh>
    <rPh sb="6" eb="7">
      <t>カン</t>
    </rPh>
    <phoneticPr fontId="2"/>
  </si>
  <si>
    <t>断熱性能</t>
    <rPh sb="0" eb="2">
      <t>ダンネツ</t>
    </rPh>
    <rPh sb="2" eb="4">
      <t>セイノウ</t>
    </rPh>
    <phoneticPr fontId="2"/>
  </si>
  <si>
    <t>再エネ設備の容量
（任意）</t>
    <rPh sb="0" eb="1">
      <t>サイ</t>
    </rPh>
    <rPh sb="3" eb="5">
      <t>セツビ</t>
    </rPh>
    <rPh sb="6" eb="8">
      <t>ヨウリョウ</t>
    </rPh>
    <rPh sb="10" eb="12">
      <t>ニンイ</t>
    </rPh>
    <phoneticPr fontId="2"/>
  </si>
  <si>
    <t>設計一次エネ消費量</t>
    <phoneticPr fontId="2"/>
  </si>
  <si>
    <t>基準一次エネ消費量</t>
    <phoneticPr fontId="2"/>
  </si>
  <si>
    <t>太陽光発電設備（発電量）［MJ］</t>
    <phoneticPr fontId="2"/>
  </si>
  <si>
    <t>　その他の設備
[MJ/年]</t>
    <rPh sb="3" eb="4">
      <t>タ</t>
    </rPh>
    <rPh sb="5" eb="6">
      <t>セツ</t>
    </rPh>
    <rPh sb="6" eb="7">
      <t>ビ</t>
    </rPh>
    <rPh sb="12" eb="13">
      <t>ネン</t>
    </rPh>
    <phoneticPr fontId="2"/>
  </si>
  <si>
    <t>削減量（再エネ除き）</t>
    <phoneticPr fontId="2"/>
  </si>
  <si>
    <t>削減量（再エネ含み）</t>
    <phoneticPr fontId="2"/>
  </si>
  <si>
    <t>設計一次エネ（CGS） [MJ/年]</t>
    <phoneticPr fontId="2"/>
  </si>
  <si>
    <t xml:space="preserve"> 第五面 参考情報と同じ</t>
    <rPh sb="1" eb="2">
      <t>ダイ</t>
    </rPh>
    <rPh sb="2" eb="3">
      <t>ゴ</t>
    </rPh>
    <rPh sb="3" eb="4">
      <t>メン</t>
    </rPh>
    <rPh sb="5" eb="7">
      <t>サンコウ</t>
    </rPh>
    <rPh sb="7" eb="9">
      <t>ジョウホウ</t>
    </rPh>
    <rPh sb="10" eb="11">
      <t>オナ</t>
    </rPh>
    <phoneticPr fontId="2"/>
  </si>
  <si>
    <t>再エネ設備 なし</t>
    <rPh sb="0" eb="1">
      <t>サイ</t>
    </rPh>
    <rPh sb="3" eb="5">
      <t>セツビ</t>
    </rPh>
    <phoneticPr fontId="2"/>
  </si>
  <si>
    <t>その他の設備の種類</t>
    <rPh sb="2" eb="3">
      <t>ホカ</t>
    </rPh>
    <rPh sb="4" eb="6">
      <t>セツビ</t>
    </rPh>
    <rPh sb="7" eb="9">
      <t>シュルイ</t>
    </rPh>
    <phoneticPr fontId="2"/>
  </si>
  <si>
    <t>エネルギー消費性能</t>
    <rPh sb="5" eb="9">
      <t>ショウヒセイノウ</t>
    </rPh>
    <phoneticPr fontId="2"/>
  </si>
  <si>
    <t>　基準一エネルギー消費量
　[MJ/年]</t>
    <rPh sb="1" eb="3">
      <t>キジュン</t>
    </rPh>
    <rPh sb="3" eb="4">
      <t>イチ</t>
    </rPh>
    <rPh sb="9" eb="12">
      <t>ショウヒリョウ</t>
    </rPh>
    <rPh sb="18" eb="19">
      <t>ネン</t>
    </rPh>
    <phoneticPr fontId="2"/>
  </si>
  <si>
    <t>(その他除く）設計一次エネ（PV+CGS） [GJ/年]</t>
    <rPh sb="3" eb="4">
      <t>ホカ</t>
    </rPh>
    <rPh sb="4" eb="5">
      <t>ノゾ</t>
    </rPh>
    <phoneticPr fontId="2"/>
  </si>
  <si>
    <t>(その他除く）設計一次エネ（CGS） [GJ/年]</t>
    <phoneticPr fontId="2"/>
  </si>
  <si>
    <t>(その他除く）基準一次エネ（PV+CGS） [GJ/年]</t>
    <rPh sb="7" eb="9">
      <t>キジュン</t>
    </rPh>
    <phoneticPr fontId="2"/>
  </si>
  <si>
    <t>(その他除く）基準一次エネ（CGS） [GJ/年]</t>
    <rPh sb="7" eb="9">
      <t>キジュン</t>
    </rPh>
    <phoneticPr fontId="2"/>
  </si>
  <si>
    <t>共用部</t>
    <rPh sb="0" eb="3">
      <t>キョウヨウブ</t>
    </rPh>
    <phoneticPr fontId="2"/>
  </si>
  <si>
    <t>　設計一次エネルギー消費量
（CGS 対象） 　[MJ/年]</t>
    <rPh sb="1" eb="3">
      <t>セッケイ</t>
    </rPh>
    <rPh sb="3" eb="13">
      <t>イチジ</t>
    </rPh>
    <rPh sb="19" eb="21">
      <t>タイショウ</t>
    </rPh>
    <rPh sb="27" eb="28">
      <t>ネン</t>
    </rPh>
    <phoneticPr fontId="2"/>
  </si>
  <si>
    <t>　設計一次エネルギー消費量
（PV および CGS 対象） 　[MJ/年]</t>
    <rPh sb="1" eb="3">
      <t>セッケイ</t>
    </rPh>
    <rPh sb="3" eb="13">
      <t>イチジ</t>
    </rPh>
    <rPh sb="26" eb="28">
      <t>タイショウ</t>
    </rPh>
    <rPh sb="34" eb="35">
      <t>ネン</t>
    </rPh>
    <phoneticPr fontId="2"/>
  </si>
  <si>
    <t>省エネ基準</t>
  </si>
  <si>
    <t>BEI値</t>
    <phoneticPr fontId="2"/>
  </si>
  <si>
    <t>住宅部分全体</t>
    <rPh sb="0" eb="2">
      <t>ジュウタク</t>
    </rPh>
    <rPh sb="2" eb="4">
      <t>ブブン</t>
    </rPh>
    <rPh sb="4" eb="6">
      <t>ゼンタイ</t>
    </rPh>
    <phoneticPr fontId="2"/>
  </si>
  <si>
    <t>住棟（住戸部分全体+共用部）</t>
    <rPh sb="0" eb="2">
      <t>ジュウトウ</t>
    </rPh>
    <rPh sb="3" eb="5">
      <t>ジュウコ</t>
    </rPh>
    <rPh sb="5" eb="7">
      <t>ブブン</t>
    </rPh>
    <rPh sb="7" eb="9">
      <t>ゼンタイ</t>
    </rPh>
    <rPh sb="10" eb="13">
      <t>キョウヨウブ</t>
    </rPh>
    <phoneticPr fontId="2"/>
  </si>
  <si>
    <t>　再エネ除く 削減率</t>
    <phoneticPr fontId="2"/>
  </si>
  <si>
    <t>　再エネ含む 削減率</t>
    <phoneticPr fontId="2"/>
  </si>
  <si>
    <t>住宅部分全体の計算式</t>
    <rPh sb="0" eb="2">
      <t>ジュウタク</t>
    </rPh>
    <rPh sb="2" eb="4">
      <t>ブブン</t>
    </rPh>
    <rPh sb="4" eb="6">
      <t>ゼンタイ</t>
    </rPh>
    <rPh sb="7" eb="10">
      <t>ケイサンシキ</t>
    </rPh>
    <phoneticPr fontId="2"/>
  </si>
  <si>
    <t>その他除くGJ</t>
    <phoneticPr fontId="2"/>
  </si>
  <si>
    <t>設計一次エネ消費量（その他除き）［GJ/年］</t>
    <rPh sb="0" eb="2">
      <t>セッケイ</t>
    </rPh>
    <rPh sb="2" eb="4">
      <t>イチジ</t>
    </rPh>
    <rPh sb="12" eb="13">
      <t>ホカ</t>
    </rPh>
    <rPh sb="13" eb="14">
      <t>ノゾ</t>
    </rPh>
    <phoneticPr fontId="2"/>
  </si>
  <si>
    <t>基準一次エネ消費量（その他除き）［GJ/年］</t>
    <rPh sb="0" eb="2">
      <t>キジュン</t>
    </rPh>
    <rPh sb="2" eb="4">
      <t>イチジ</t>
    </rPh>
    <phoneticPr fontId="2"/>
  </si>
  <si>
    <t>設計一次エネ消費量（その他除き）［GJ/年］</t>
    <rPh sb="0" eb="2">
      <t>セッケイ</t>
    </rPh>
    <rPh sb="2" eb="4">
      <t>イチジ</t>
    </rPh>
    <phoneticPr fontId="2"/>
  </si>
  <si>
    <t>共用部計算式</t>
    <rPh sb="0" eb="3">
      <t>キョウヨウブ</t>
    </rPh>
    <rPh sb="3" eb="5">
      <t>ケイサン</t>
    </rPh>
    <rPh sb="5" eb="6">
      <t>シキ</t>
    </rPh>
    <phoneticPr fontId="2"/>
  </si>
  <si>
    <t>削減量（再エネ含む）</t>
    <phoneticPr fontId="2"/>
  </si>
  <si>
    <t>一次エネルギー消費性能</t>
    <rPh sb="0" eb="2">
      <t>イチジ</t>
    </rPh>
    <phoneticPr fontId="2"/>
  </si>
  <si>
    <t>特記項目</t>
    <phoneticPr fontId="2"/>
  </si>
  <si>
    <t>判定</t>
    <rPh sb="0" eb="2">
      <t>ハンテイ</t>
    </rPh>
    <phoneticPr fontId="2"/>
  </si>
  <si>
    <t>UA値</t>
    <rPh sb="2" eb="3">
      <t>アタイ</t>
    </rPh>
    <phoneticPr fontId="2"/>
  </si>
  <si>
    <t>基準</t>
    <rPh sb="0" eb="2">
      <t>キジュン</t>
    </rPh>
    <phoneticPr fontId="2"/>
  </si>
  <si>
    <t>設計</t>
    <rPh sb="0" eb="2">
      <t>セッケイ</t>
    </rPh>
    <phoneticPr fontId="2"/>
  </si>
  <si>
    <t>ηAC値</t>
    <rPh sb="3" eb="4">
      <t>アタイ</t>
    </rPh>
    <phoneticPr fontId="2"/>
  </si>
  <si>
    <t>誘導基準</t>
    <rPh sb="0" eb="2">
      <t>ユウドウ</t>
    </rPh>
    <phoneticPr fontId="2"/>
  </si>
  <si>
    <t>総合判定</t>
    <rPh sb="0" eb="2">
      <t>ソウゴウ</t>
    </rPh>
    <rPh sb="2" eb="4">
      <t>ハンテイ</t>
    </rPh>
    <phoneticPr fontId="2"/>
  </si>
  <si>
    <t>特記事項</t>
    <rPh sb="0" eb="2">
      <t>トッキ</t>
    </rPh>
    <rPh sb="2" eb="4">
      <t>ジコウ</t>
    </rPh>
    <phoneticPr fontId="2"/>
  </si>
  <si>
    <t>　ZEH　強化外皮 判定</t>
    <phoneticPr fontId="2"/>
  </si>
  <si>
    <t>　ZEH　強化外皮 判定</t>
    <rPh sb="5" eb="7">
      <t>キョウカ</t>
    </rPh>
    <rPh sb="7" eb="9">
      <t>ガイヒ</t>
    </rPh>
    <rPh sb="10" eb="12">
      <t>ハンテイ</t>
    </rPh>
    <phoneticPr fontId="2"/>
  </si>
  <si>
    <t>対象外</t>
    <rPh sb="0" eb="2">
      <t>タイショウ</t>
    </rPh>
    <rPh sb="2" eb="3">
      <t>ソト</t>
    </rPh>
    <phoneticPr fontId="2"/>
  </si>
  <si>
    <t>その他の設備　[MJ/年]</t>
    <phoneticPr fontId="2"/>
  </si>
  <si>
    <t>基準</t>
    <phoneticPr fontId="2"/>
  </si>
  <si>
    <t>　UA値（最低値）</t>
    <phoneticPr fontId="2"/>
  </si>
  <si>
    <t>　ηAC値（最低値）</t>
    <phoneticPr fontId="2"/>
  </si>
  <si>
    <t>断熱性能</t>
    <phoneticPr fontId="2"/>
  </si>
  <si>
    <t>戸</t>
    <rPh sb="0" eb="1">
      <t>ト</t>
    </rPh>
    <phoneticPr fontId="2"/>
  </si>
  <si>
    <r>
      <t xml:space="preserve"> U</t>
    </r>
    <r>
      <rPr>
        <vertAlign val="subscript"/>
        <sz val="9"/>
        <rFont val="Meiryo UI"/>
        <family val="3"/>
        <charset val="128"/>
      </rPr>
      <t>A</t>
    </r>
    <r>
      <rPr>
        <sz val="9"/>
        <rFont val="Meiryo UI"/>
        <family val="3"/>
        <charset val="128"/>
      </rPr>
      <t>値　基準値（省エネ基準）　判定</t>
    </r>
    <rPh sb="9" eb="10">
      <t>ショウ</t>
    </rPh>
    <rPh sb="12" eb="14">
      <t>キジュン</t>
    </rPh>
    <phoneticPr fontId="2"/>
  </si>
  <si>
    <r>
      <t xml:space="preserve"> U</t>
    </r>
    <r>
      <rPr>
        <vertAlign val="subscript"/>
        <sz val="9"/>
        <rFont val="Meiryo UI"/>
        <family val="3"/>
        <charset val="128"/>
      </rPr>
      <t>A</t>
    </r>
    <r>
      <rPr>
        <sz val="9"/>
        <rFont val="Meiryo UI"/>
        <family val="3"/>
        <charset val="128"/>
      </rPr>
      <t>値　基準値（誘導基準・ZEH外皮）　判定</t>
    </r>
    <rPh sb="9" eb="11">
      <t>ユウドウ</t>
    </rPh>
    <rPh sb="11" eb="13">
      <t>キジュン</t>
    </rPh>
    <rPh sb="17" eb="19">
      <t>ガイヒ</t>
    </rPh>
    <phoneticPr fontId="2"/>
  </si>
  <si>
    <r>
      <t xml:space="preserve"> η</t>
    </r>
    <r>
      <rPr>
        <vertAlign val="subscript"/>
        <sz val="9"/>
        <rFont val="Meiryo UI"/>
        <family val="3"/>
        <charset val="128"/>
      </rPr>
      <t>AC</t>
    </r>
    <r>
      <rPr>
        <sz val="9"/>
        <rFont val="Meiryo UI"/>
        <family val="3"/>
        <charset val="128"/>
      </rPr>
      <t>値　設計値</t>
    </r>
    <rPh sb="4" eb="5">
      <t>チ</t>
    </rPh>
    <rPh sb="6" eb="8">
      <t>セッケイ</t>
    </rPh>
    <rPh sb="8" eb="9">
      <t>チ</t>
    </rPh>
    <phoneticPr fontId="2"/>
  </si>
  <si>
    <r>
      <t xml:space="preserve"> η</t>
    </r>
    <r>
      <rPr>
        <vertAlign val="subscript"/>
        <sz val="9"/>
        <rFont val="Meiryo UI"/>
        <family val="3"/>
        <charset val="128"/>
      </rPr>
      <t>AC</t>
    </r>
    <r>
      <rPr>
        <sz val="9"/>
        <rFont val="Meiryo UI"/>
        <family val="3"/>
        <charset val="128"/>
      </rPr>
      <t>値　基準値</t>
    </r>
    <rPh sb="4" eb="5">
      <t>チ</t>
    </rPh>
    <rPh sb="6" eb="9">
      <t>キジュンチ</t>
    </rPh>
    <phoneticPr fontId="2"/>
  </si>
  <si>
    <r>
      <t xml:space="preserve"> η</t>
    </r>
    <r>
      <rPr>
        <vertAlign val="subscript"/>
        <sz val="9"/>
        <rFont val="Meiryo UI"/>
        <family val="3"/>
        <charset val="128"/>
      </rPr>
      <t>AC</t>
    </r>
    <r>
      <rPr>
        <sz val="9"/>
        <rFont val="Meiryo UI"/>
        <family val="3"/>
        <charset val="128"/>
      </rPr>
      <t>値　基準値　判定</t>
    </r>
    <phoneticPr fontId="2"/>
  </si>
  <si>
    <t>４段階表示(再エネ考慮なし)</t>
    <rPh sb="1" eb="3">
      <t>ダンカイ</t>
    </rPh>
    <rPh sb="3" eb="5">
      <t>ヒョウジ</t>
    </rPh>
    <phoneticPr fontId="2"/>
  </si>
  <si>
    <t>吹付け硬質ウレタンフォームA種1</t>
    <phoneticPr fontId="2"/>
  </si>
  <si>
    <t>吹付け硬質ウレタンフォームA種1H</t>
    <phoneticPr fontId="2"/>
  </si>
  <si>
    <r>
      <t xml:space="preserve"> U</t>
    </r>
    <r>
      <rPr>
        <vertAlign val="subscript"/>
        <sz val="9"/>
        <rFont val="Meiryo UI"/>
        <family val="3"/>
        <charset val="128"/>
      </rPr>
      <t>A</t>
    </r>
    <r>
      <rPr>
        <sz val="9"/>
        <rFont val="Meiryo UI"/>
        <family val="3"/>
        <charset val="128"/>
      </rPr>
      <t>値　基準値（誘導基準・ZEH外皮）
　[ｗ/㎡･K]</t>
    </r>
    <rPh sb="3" eb="4">
      <t>チ</t>
    </rPh>
    <rPh sb="5" eb="8">
      <t>キジュンチ</t>
    </rPh>
    <rPh sb="9" eb="11">
      <t>ユウドウ</t>
    </rPh>
    <rPh sb="11" eb="13">
      <t>キジュン</t>
    </rPh>
    <rPh sb="17" eb="19">
      <t>ガイヒ</t>
    </rPh>
    <phoneticPr fontId="2"/>
  </si>
  <si>
    <r>
      <t xml:space="preserve"> U</t>
    </r>
    <r>
      <rPr>
        <vertAlign val="subscript"/>
        <sz val="9"/>
        <rFont val="Meiryo UI"/>
        <family val="3"/>
        <charset val="128"/>
      </rPr>
      <t>A</t>
    </r>
    <r>
      <rPr>
        <sz val="9"/>
        <rFont val="Meiryo UI"/>
        <family val="3"/>
        <charset val="128"/>
      </rPr>
      <t>値　基準値（省エネ基準）　
[ｗ/㎡･K]</t>
    </r>
    <rPh sb="3" eb="4">
      <t>チ</t>
    </rPh>
    <rPh sb="5" eb="8">
      <t>キジュンチ</t>
    </rPh>
    <rPh sb="9" eb="10">
      <t>ショウ</t>
    </rPh>
    <rPh sb="12" eb="14">
      <t>キジュン</t>
    </rPh>
    <phoneticPr fontId="2"/>
  </si>
  <si>
    <t>エネルギー消費性能の多段階表示</t>
    <rPh sb="10" eb="11">
      <t>タ</t>
    </rPh>
    <rPh sb="11" eb="13">
      <t>ダンカイ</t>
    </rPh>
    <rPh sb="13" eb="15">
      <t>ヒョウジ</t>
    </rPh>
    <phoneticPr fontId="2"/>
  </si>
  <si>
    <t>二次エネルギー消費量等に関する項目以外の情報</t>
    <rPh sb="0" eb="2">
      <t>ニジ</t>
    </rPh>
    <rPh sb="9" eb="10">
      <t>リョウ</t>
    </rPh>
    <rPh sb="10" eb="11">
      <t>ナド</t>
    </rPh>
    <rPh sb="12" eb="13">
      <t>カン</t>
    </rPh>
    <rPh sb="15" eb="17">
      <t>コウモク</t>
    </rPh>
    <rPh sb="17" eb="19">
      <t>イガイ</t>
    </rPh>
    <rPh sb="20" eb="22">
      <t>ジョウホウ</t>
    </rPh>
    <phoneticPr fontId="2"/>
  </si>
  <si>
    <t>目安高熱費に関する
こと</t>
    <rPh sb="0" eb="5">
      <t>メヤスコウネツヒ</t>
    </rPh>
    <rPh sb="6" eb="7">
      <t>カン</t>
    </rPh>
    <phoneticPr fontId="2"/>
  </si>
  <si>
    <t>希望しない</t>
    <rPh sb="0" eb="2">
      <t>キボウ</t>
    </rPh>
    <phoneticPr fontId="2"/>
  </si>
  <si>
    <t>希望する</t>
    <rPh sb="0" eb="2">
      <t>キボウ</t>
    </rPh>
    <phoneticPr fontId="2"/>
  </si>
  <si>
    <t>液化石油ガス（LPガス）</t>
    <rPh sb="0" eb="2">
      <t>エキカ</t>
    </rPh>
    <rPh sb="2" eb="4">
      <t>セキユ</t>
    </rPh>
    <phoneticPr fontId="2"/>
  </si>
  <si>
    <t>都市ガス 又は オール電化</t>
    <rPh sb="0" eb="2">
      <t>トシ</t>
    </rPh>
    <rPh sb="5" eb="6">
      <t>マタ</t>
    </rPh>
    <rPh sb="11" eb="13">
      <t>デンカ</t>
    </rPh>
    <phoneticPr fontId="2"/>
  </si>
  <si>
    <t>仕様基準 または 誘導仕様基準</t>
    <rPh sb="0" eb="2">
      <t>シヨウ</t>
    </rPh>
    <rPh sb="2" eb="4">
      <t>キジュン</t>
    </rPh>
    <rPh sb="9" eb="15">
      <t>ユウドウシヨウキジュン</t>
    </rPh>
    <phoneticPr fontId="2"/>
  </si>
  <si>
    <t>躯体の断熱性能等</t>
    <rPh sb="0" eb="2">
      <t>クタイ</t>
    </rPh>
    <rPh sb="3" eb="5">
      <t>ダンネツ</t>
    </rPh>
    <rPh sb="5" eb="7">
      <t>セイノウ</t>
    </rPh>
    <rPh sb="7" eb="8">
      <t>ナド</t>
    </rPh>
    <phoneticPr fontId="2"/>
  </si>
  <si>
    <t>熱貫流率の基準に適合</t>
    <rPh sb="0" eb="4">
      <t>ネツカンリュウリツ</t>
    </rPh>
    <rPh sb="5" eb="7">
      <t>キジュン</t>
    </rPh>
    <rPh sb="8" eb="10">
      <t>テキゴウ</t>
    </rPh>
    <phoneticPr fontId="2"/>
  </si>
  <si>
    <t>断熱材の熱抵抗値の基準に適合</t>
    <rPh sb="0" eb="2">
      <t>ダンネツ</t>
    </rPh>
    <rPh sb="2" eb="3">
      <t>ザイ</t>
    </rPh>
    <rPh sb="4" eb="5">
      <t>ネツ</t>
    </rPh>
    <rPh sb="5" eb="7">
      <t>テイコウ</t>
    </rPh>
    <rPh sb="7" eb="8">
      <t>アタイ</t>
    </rPh>
    <rPh sb="9" eb="11">
      <t>キジュン</t>
    </rPh>
    <rPh sb="12" eb="14">
      <t>テキゴウ</t>
    </rPh>
    <phoneticPr fontId="2"/>
  </si>
  <si>
    <t>開口部の断熱性能等</t>
    <rPh sb="0" eb="3">
      <t>カイコウブ</t>
    </rPh>
    <rPh sb="4" eb="6">
      <t>ダンネツ</t>
    </rPh>
    <rPh sb="6" eb="8">
      <t>セイノウ</t>
    </rPh>
    <rPh sb="8" eb="9">
      <t>ナド</t>
    </rPh>
    <phoneticPr fontId="2"/>
  </si>
  <si>
    <t>開口部の断熱性能等の基準に適合</t>
    <rPh sb="10" eb="12">
      <t>キジュン</t>
    </rPh>
    <rPh sb="13" eb="15">
      <t>テキゴウ</t>
    </rPh>
    <phoneticPr fontId="2"/>
  </si>
  <si>
    <t>緩和措置</t>
    <rPh sb="0" eb="2">
      <t>カンワ</t>
    </rPh>
    <rPh sb="2" eb="4">
      <t>ソチ</t>
    </rPh>
    <phoneticPr fontId="2"/>
  </si>
  <si>
    <t>２％緩和適用（窓のみ対象）</t>
  </si>
  <si>
    <t>外皮計算書</t>
    <rPh sb="0" eb="4">
      <t>ガイヒケイサン</t>
    </rPh>
    <rPh sb="4" eb="5">
      <t>ショ</t>
    </rPh>
    <phoneticPr fontId="2"/>
  </si>
  <si>
    <t>HPJ-920-3</t>
    <phoneticPr fontId="2"/>
  </si>
  <si>
    <r>
      <t xml:space="preserve">誘導基準
</t>
    </r>
    <r>
      <rPr>
        <sz val="9"/>
        <rFont val="Meiryo UI"/>
        <family val="3"/>
        <charset val="128"/>
      </rPr>
      <t>※参考値</t>
    </r>
    <rPh sb="6" eb="8">
      <t>サンコウ</t>
    </rPh>
    <rPh sb="8" eb="9">
      <t>アタイ</t>
    </rPh>
    <phoneticPr fontId="2"/>
  </si>
  <si>
    <r>
      <t xml:space="preserve">誘導基準
</t>
    </r>
    <r>
      <rPr>
        <sz val="9"/>
        <rFont val="Meiryo UI"/>
        <family val="3"/>
        <charset val="128"/>
      </rPr>
      <t>※参考値</t>
    </r>
    <rPh sb="0" eb="2">
      <t>ユウドウ</t>
    </rPh>
    <rPh sb="2" eb="4">
      <t>キジュン</t>
    </rPh>
    <phoneticPr fontId="2"/>
  </si>
  <si>
    <t>HPJ-920-１</t>
    <phoneticPr fontId="2"/>
  </si>
  <si>
    <t>HPJ-920-２</t>
    <phoneticPr fontId="2"/>
  </si>
  <si>
    <t>・別紙２への転記を別紙３からの自動計算ではなく、手入力に変更（別紙３以外の集計表使用要望ありのため）</t>
    <phoneticPr fontId="2"/>
  </si>
  <si>
    <t>・新規作成（戸建て用と分離）</t>
    <rPh sb="6" eb="8">
      <t>コダ</t>
    </rPh>
    <rPh sb="9" eb="10">
      <t>ヨウ</t>
    </rPh>
    <rPh sb="11" eb="13">
      <t>ブンリ</t>
    </rPh>
    <phoneticPr fontId="2"/>
  </si>
  <si>
    <t>・UA値及びηAC値の最も性能が悪い値を表示するように変更</t>
    <phoneticPr fontId="2"/>
  </si>
  <si>
    <t>設計一次エネルギー消費量
（省エネ基準）[GJ/(戸・年)]</t>
    <rPh sb="0" eb="2">
      <t>セッケイ</t>
    </rPh>
    <rPh sb="14" eb="15">
      <t>ショウ</t>
    </rPh>
    <rPh sb="17" eb="19">
      <t>キジュン</t>
    </rPh>
    <phoneticPr fontId="2"/>
  </si>
  <si>
    <t>基準一次エネルギー消費量
（省エネ基準）[GJ/(戸・年)]</t>
    <rPh sb="0" eb="2">
      <t>キジュン</t>
    </rPh>
    <rPh sb="14" eb="15">
      <t>ショウ</t>
    </rPh>
    <rPh sb="17" eb="19">
      <t>キジュン</t>
    </rPh>
    <phoneticPr fontId="2"/>
  </si>
  <si>
    <t>設計一次エネルギー消費量
（誘導基準）[GJ/(戸・年)]</t>
    <rPh sb="0" eb="2">
      <t>セッケイ</t>
    </rPh>
    <rPh sb="14" eb="16">
      <t>ユウドウ</t>
    </rPh>
    <rPh sb="16" eb="18">
      <t>キジュン</t>
    </rPh>
    <phoneticPr fontId="2"/>
  </si>
  <si>
    <t>基準一次エネルギー消費量
（誘導基準）[GJ/(戸・年)]</t>
    <rPh sb="0" eb="2">
      <t>キジュン</t>
    </rPh>
    <rPh sb="14" eb="16">
      <t>ユウドウ</t>
    </rPh>
    <rPh sb="16" eb="18">
      <t>キジュン</t>
    </rPh>
    <phoneticPr fontId="2"/>
  </si>
  <si>
    <t>設計一次エネ（省エネ基準）[GJ/(戸・年)]</t>
    <phoneticPr fontId="2"/>
  </si>
  <si>
    <t>基準一次エネ（省エネ基準）[GJ/(戸・年)]</t>
    <rPh sb="0" eb="2">
      <t>キジュン</t>
    </rPh>
    <phoneticPr fontId="2"/>
  </si>
  <si>
    <t>設計一次エネ（誘導基準）[GJ/(戸・年)]</t>
    <rPh sb="7" eb="9">
      <t>ユウドウ</t>
    </rPh>
    <phoneticPr fontId="2"/>
  </si>
  <si>
    <t>基準一次エネ（誘導基準）[GJ/(戸・年)]</t>
    <rPh sb="0" eb="2">
      <t>キジュン</t>
    </rPh>
    <rPh sb="7" eb="9">
      <t>ユウドウ</t>
    </rPh>
    <phoneticPr fontId="2"/>
  </si>
  <si>
    <t>省エネ基準</t>
    <rPh sb="0" eb="2">
      <t>ダンネツ</t>
    </rPh>
    <rPh sb="2" eb="4">
      <t>セイノウ</t>
    </rPh>
    <phoneticPr fontId="2"/>
  </si>
  <si>
    <t>再エネあり
（自家消費分
+売電分）</t>
    <rPh sb="0" eb="1">
      <t>サイ</t>
    </rPh>
    <rPh sb="7" eb="12">
      <t>ジカショウヒブン</t>
    </rPh>
    <rPh sb="14" eb="16">
      <t>バイデン</t>
    </rPh>
    <rPh sb="16" eb="17">
      <t>ブン</t>
    </rPh>
    <phoneticPr fontId="2"/>
  </si>
  <si>
    <t>設計一次エネ（PV+CGS）
[GJ/年]</t>
    <phoneticPr fontId="2"/>
  </si>
  <si>
    <t>設計一次エネ（CGS）
[GJ/年]</t>
    <phoneticPr fontId="2"/>
  </si>
  <si>
    <t>省エネ基準｜設計一次［GJ/年］</t>
    <rPh sb="0" eb="1">
      <t>ショウ</t>
    </rPh>
    <rPh sb="3" eb="5">
      <t>キジュン</t>
    </rPh>
    <rPh sb="6" eb="8">
      <t>セッケイ</t>
    </rPh>
    <rPh sb="8" eb="10">
      <t>イチジ</t>
    </rPh>
    <phoneticPr fontId="2"/>
  </si>
  <si>
    <t>誘導基準｜設計一次［GJ/年］</t>
    <rPh sb="0" eb="2">
      <t>ユウドウ</t>
    </rPh>
    <rPh sb="2" eb="4">
      <t>キジュン</t>
    </rPh>
    <rPh sb="5" eb="7">
      <t>セッケイ</t>
    </rPh>
    <rPh sb="7" eb="9">
      <t>イチジ</t>
    </rPh>
    <phoneticPr fontId="2"/>
  </si>
  <si>
    <t>基準一次エネ［GJ/年］</t>
    <rPh sb="0" eb="2">
      <t>キジュン</t>
    </rPh>
    <rPh sb="2" eb="4">
      <t>イチジ</t>
    </rPh>
    <rPh sb="3" eb="4">
      <t>ジ</t>
    </rPh>
    <phoneticPr fontId="2"/>
  </si>
  <si>
    <t>　基準一次エネルギー消費量
（誘導基準）[GJ/(戸・年)]</t>
    <rPh sb="1" eb="3">
      <t>キジュン</t>
    </rPh>
    <rPh sb="15" eb="17">
      <t>ユウドウ</t>
    </rPh>
    <rPh sb="17" eb="19">
      <t>キジュン</t>
    </rPh>
    <phoneticPr fontId="2"/>
  </si>
  <si>
    <t>　設計一次エネルギー消費量
（誘導基準）[GJ/(戸・年)]</t>
    <rPh sb="1" eb="3">
      <t>セッケイ</t>
    </rPh>
    <rPh sb="15" eb="17">
      <t>ユウドウ</t>
    </rPh>
    <rPh sb="17" eb="19">
      <t>キジュン</t>
    </rPh>
    <phoneticPr fontId="2"/>
  </si>
  <si>
    <t>　基準一次エネルギー消費量
（省エネ基準）[GJ/(戸・年)]</t>
    <rPh sb="1" eb="3">
      <t>キジュン</t>
    </rPh>
    <rPh sb="15" eb="16">
      <t>ショウ</t>
    </rPh>
    <rPh sb="18" eb="20">
      <t>キジュン</t>
    </rPh>
    <phoneticPr fontId="2"/>
  </si>
  <si>
    <t>　設計一次エネルギー消費量
（省エネ基準）[GJ/(戸・年)]</t>
    <rPh sb="1" eb="3">
      <t>セッケイ</t>
    </rPh>
    <rPh sb="15" eb="16">
      <t>ショウ</t>
    </rPh>
    <rPh sb="18" eb="20">
      <t>キジュン</t>
    </rPh>
    <phoneticPr fontId="2"/>
  </si>
  <si>
    <t>　その他の設備
　[MJ/年]</t>
    <rPh sb="3" eb="4">
      <t>タ</t>
    </rPh>
    <rPh sb="5" eb="6">
      <t>セツ</t>
    </rPh>
    <rPh sb="6" eb="7">
      <t>ビ</t>
    </rPh>
    <rPh sb="13" eb="14">
      <t>ネン</t>
    </rPh>
    <phoneticPr fontId="2"/>
  </si>
  <si>
    <t>　 太陽光発電設備（発電量）［MJ］</t>
    <rPh sb="2" eb="5">
      <t>タイヨウコウ</t>
    </rPh>
    <rPh sb="5" eb="7">
      <t>ハツデン</t>
    </rPh>
    <rPh sb="7" eb="9">
      <t>セツビ</t>
    </rPh>
    <rPh sb="10" eb="12">
      <t>ハツデン</t>
    </rPh>
    <rPh sb="12" eb="13">
      <t>リョウ</t>
    </rPh>
    <phoneticPr fontId="2"/>
  </si>
  <si>
    <t xml:space="preserve"> 　太陽光発電設備（売電量）［MJ］</t>
    <rPh sb="2" eb="5">
      <t>タイヨウコウ</t>
    </rPh>
    <rPh sb="5" eb="7">
      <t>ハツデン</t>
    </rPh>
    <rPh sb="7" eb="9">
      <t>セツビ</t>
    </rPh>
    <rPh sb="10" eb="12">
      <t>バイデン</t>
    </rPh>
    <rPh sb="12" eb="13">
      <t>リョウ</t>
    </rPh>
    <phoneticPr fontId="2"/>
  </si>
  <si>
    <t>設計一次エネ（その他除く）
（省エネ基準）[GJ/年]</t>
    <rPh sb="9" eb="10">
      <t>ホカ</t>
    </rPh>
    <rPh sb="10" eb="11">
      <t>ノゾ</t>
    </rPh>
    <rPh sb="15" eb="16">
      <t>ショウ</t>
    </rPh>
    <rPh sb="18" eb="20">
      <t>キジュン</t>
    </rPh>
    <phoneticPr fontId="2"/>
  </si>
  <si>
    <t>基準一次エネ（その他除く）
（省エネ基準）[GJ/年]</t>
    <rPh sb="0" eb="2">
      <t>キジュン</t>
    </rPh>
    <rPh sb="9" eb="10">
      <t>ホカ</t>
    </rPh>
    <rPh sb="10" eb="11">
      <t>ノゾ</t>
    </rPh>
    <rPh sb="15" eb="16">
      <t>ショウ</t>
    </rPh>
    <rPh sb="18" eb="20">
      <t>キジュン</t>
    </rPh>
    <phoneticPr fontId="2"/>
  </si>
  <si>
    <t>設計一次エネ（その他除く）
（誘導基準）[GJ/年]</t>
    <rPh sb="9" eb="10">
      <t>ホカ</t>
    </rPh>
    <rPh sb="10" eb="11">
      <t>ノゾ</t>
    </rPh>
    <rPh sb="15" eb="19">
      <t>ユウドウキジュン</t>
    </rPh>
    <phoneticPr fontId="2"/>
  </si>
  <si>
    <t>基準一次エネ（その他除く）
（誘導基準）[GJ/年]</t>
    <rPh sb="0" eb="2">
      <t>キジュン</t>
    </rPh>
    <rPh sb="9" eb="10">
      <t>ホカ</t>
    </rPh>
    <rPh sb="10" eb="11">
      <t>ノゾ</t>
    </rPh>
    <rPh sb="15" eb="19">
      <t>ユウドウキジュン</t>
    </rPh>
    <phoneticPr fontId="2"/>
  </si>
  <si>
    <t>基準一次エネ
[GJ/年]</t>
    <phoneticPr fontId="2"/>
  </si>
  <si>
    <t>□</t>
    <phoneticPr fontId="2"/>
  </si>
  <si>
    <r>
      <t xml:space="preserve"> U</t>
    </r>
    <r>
      <rPr>
        <vertAlign val="subscript"/>
        <sz val="9"/>
        <rFont val="Meiryo UI"/>
        <family val="3"/>
        <charset val="128"/>
      </rPr>
      <t>A</t>
    </r>
    <r>
      <rPr>
        <sz val="9"/>
        <rFont val="Meiryo UI"/>
        <family val="3"/>
        <charset val="128"/>
      </rPr>
      <t>値　設計値　[ｗ/㎡･K]</t>
    </r>
    <phoneticPr fontId="2"/>
  </si>
  <si>
    <t>基準一次エネ [MJ/年]</t>
    <rPh sb="0" eb="2">
      <t>キジュン</t>
    </rPh>
    <phoneticPr fontId="2"/>
  </si>
  <si>
    <t>設計一次エネ（PV +CGS） [GJ/年]　換算</t>
    <rPh sb="23" eb="25">
      <t>カンザン</t>
    </rPh>
    <phoneticPr fontId="2"/>
  </si>
  <si>
    <t>設計一次エネ（CGS） [GJ/年]　換算</t>
    <phoneticPr fontId="2"/>
  </si>
  <si>
    <t>基準一次エネ [GJ/年]　換算</t>
    <rPh sb="0" eb="2">
      <t>キジュン</t>
    </rPh>
    <phoneticPr fontId="2"/>
  </si>
  <si>
    <t>設計一次エネ（自家消費+売電） [GJ/年]　換算</t>
    <rPh sb="7" eb="9">
      <t>ジカ</t>
    </rPh>
    <rPh sb="9" eb="11">
      <t>ショウヒ</t>
    </rPh>
    <rPh sb="12" eb="14">
      <t>バイデン</t>
    </rPh>
    <rPh sb="23" eb="25">
      <t>カンザン</t>
    </rPh>
    <phoneticPr fontId="2"/>
  </si>
  <si>
    <t>設計一次エネ（PV+CGS） [MJ/年]</t>
    <phoneticPr fontId="2"/>
  </si>
  <si>
    <t>太陽光発電設備（売電量）［MJ］</t>
    <rPh sb="8" eb="9">
      <t>ウ</t>
    </rPh>
    <phoneticPr fontId="2"/>
  </si>
  <si>
    <t>有</t>
    <rPh sb="0" eb="1">
      <t>アリ</t>
    </rPh>
    <phoneticPr fontId="2"/>
  </si>
  <si>
    <t>無</t>
    <rPh sb="0" eb="1">
      <t>ナシ</t>
    </rPh>
    <phoneticPr fontId="2"/>
  </si>
  <si>
    <t>基準一次エネ [GJ/年]　端数処理</t>
    <rPh sb="0" eb="2">
      <t>キジュン</t>
    </rPh>
    <rPh sb="14" eb="16">
      <t>ハスウ</t>
    </rPh>
    <rPh sb="16" eb="18">
      <t>ショリ</t>
    </rPh>
    <phoneticPr fontId="2"/>
  </si>
  <si>
    <t>設計一次エネ（自家消費+売電） [GJ/年]　端数処理</t>
    <rPh sb="7" eb="9">
      <t>ジカ</t>
    </rPh>
    <rPh sb="9" eb="11">
      <t>ショウヒ</t>
    </rPh>
    <rPh sb="12" eb="14">
      <t>バイデン</t>
    </rPh>
    <rPh sb="23" eb="27">
      <t>ハスウショリ</t>
    </rPh>
    <phoneticPr fontId="2"/>
  </si>
  <si>
    <t>×住戸数</t>
    <phoneticPr fontId="2"/>
  </si>
  <si>
    <t>設計一次エネ（自家消費+売電） [GJ/年]　換算</t>
    <phoneticPr fontId="2"/>
  </si>
  <si>
    <t>『ZEH』</t>
    <phoneticPr fontId="2"/>
  </si>
  <si>
    <t xml:space="preserve"> ５．「ZEH」に関する事項</t>
    <phoneticPr fontId="2"/>
  </si>
  <si>
    <t>記載なし</t>
    <rPh sb="0" eb="2">
      <t>キサイ</t>
    </rPh>
    <phoneticPr fontId="2"/>
  </si>
  <si>
    <t>NearlｙZEH</t>
    <phoneticPr fontId="2"/>
  </si>
  <si>
    <t>ZEH Oriented</t>
    <phoneticPr fontId="2"/>
  </si>
  <si>
    <t>NearlｙZEH</t>
    <phoneticPr fontId="2"/>
  </si>
  <si>
    <t>『ZEH』</t>
    <phoneticPr fontId="2"/>
  </si>
  <si>
    <t>判定</t>
    <rPh sb="0" eb="2">
      <t>ハンテイ</t>
    </rPh>
    <phoneticPr fontId="2"/>
  </si>
  <si>
    <t>表示を希望する評価項目</t>
    <rPh sb="0" eb="2">
      <t>ヒョウジ</t>
    </rPh>
    <rPh sb="3" eb="5">
      <t>キボウ</t>
    </rPh>
    <rPh sb="7" eb="9">
      <t>ヒョウカ</t>
    </rPh>
    <phoneticPr fontId="2"/>
  </si>
  <si>
    <t>ZEH Oriented</t>
    <phoneticPr fontId="2"/>
  </si>
  <si>
    <t>ZEH Ready</t>
    <phoneticPr fontId="2"/>
  </si>
  <si>
    <t xml:space="preserve"> ZEH Ready</t>
    <phoneticPr fontId="2"/>
  </si>
  <si>
    <t>ZEH Ready</t>
    <phoneticPr fontId="2"/>
  </si>
  <si>
    <t>・告示新設に伴う改訂</t>
    <rPh sb="1" eb="3">
      <t>コクジ</t>
    </rPh>
    <rPh sb="3" eb="5">
      <t>シンセツ</t>
    </rPh>
    <rPh sb="6" eb="7">
      <t>トモナ</t>
    </rPh>
    <rPh sb="8" eb="10">
      <t>カイテイ</t>
    </rPh>
    <phoneticPr fontId="2"/>
  </si>
  <si>
    <t>・住戸のZEH判定を追加</t>
    <rPh sb="1" eb="3">
      <t>ジュウコ</t>
    </rPh>
    <rPh sb="7" eb="9">
      <t>ハンテイ</t>
    </rPh>
    <rPh sb="10" eb="12">
      <t>ツイカ</t>
    </rPh>
    <phoneticPr fontId="2"/>
  </si>
  <si>
    <t>■</t>
  </si>
  <si>
    <t>HPJ-920-4</t>
    <phoneticPr fontId="2"/>
  </si>
  <si>
    <t>※第1面の選択を反映します。</t>
    <rPh sb="1" eb="2">
      <t>ダイ</t>
    </rPh>
    <rPh sb="3" eb="4">
      <t>メン</t>
    </rPh>
    <rPh sb="5" eb="7">
      <t>センタク</t>
    </rPh>
    <rPh sb="8" eb="10">
      <t>ハンエイ</t>
    </rPh>
    <phoneticPr fontId="2"/>
  </si>
  <si>
    <t>（注意）一次エネルギー消費量計算書のパターンごとに入力し、住戸数を入力することで消費量等に自動で住戸数を乗じて計算します。（住戸数が１の場合は、１を入力します。）</t>
    <rPh sb="1" eb="3">
      <t>チュウイ</t>
    </rPh>
    <rPh sb="4" eb="6">
      <t>イチジ</t>
    </rPh>
    <rPh sb="11" eb="14">
      <t>ショウヒリョウ</t>
    </rPh>
    <rPh sb="14" eb="16">
      <t>ケイサン</t>
    </rPh>
    <rPh sb="16" eb="17">
      <t>ショ</t>
    </rPh>
    <rPh sb="25" eb="27">
      <t>ニュウリョク</t>
    </rPh>
    <rPh sb="29" eb="31">
      <t>ジュウコ</t>
    </rPh>
    <rPh sb="31" eb="32">
      <t>スウ</t>
    </rPh>
    <rPh sb="33" eb="35">
      <t>ニュウリョク</t>
    </rPh>
    <rPh sb="40" eb="42">
      <t>ショウヒ</t>
    </rPh>
    <rPh sb="42" eb="43">
      <t>リョウ</t>
    </rPh>
    <rPh sb="43" eb="44">
      <t>ナド</t>
    </rPh>
    <rPh sb="45" eb="47">
      <t>ジドウ</t>
    </rPh>
    <rPh sb="48" eb="50">
      <t>ジュウコ</t>
    </rPh>
    <rPh sb="50" eb="51">
      <t>スウ</t>
    </rPh>
    <rPh sb="52" eb="53">
      <t>ジョウ</t>
    </rPh>
    <rPh sb="55" eb="57">
      <t>ケイサン</t>
    </rPh>
    <rPh sb="62" eb="64">
      <t>ジュウコ</t>
    </rPh>
    <rPh sb="64" eb="65">
      <t>スウ</t>
    </rPh>
    <rPh sb="68" eb="70">
      <t>バアイ</t>
    </rPh>
    <rPh sb="74" eb="76">
      <t>ニュウリョク</t>
    </rPh>
    <phoneticPr fontId="2"/>
  </si>
  <si>
    <t>　住戸数※</t>
    <rPh sb="1" eb="3">
      <t>ジュウコ</t>
    </rPh>
    <rPh sb="3" eb="4">
      <t>スウ</t>
    </rPh>
    <phoneticPr fontId="2"/>
  </si>
  <si>
    <t xml:space="preserve"> 1.住戸の番号※</t>
    <rPh sb="3" eb="5">
      <t>ジュウコ</t>
    </rPh>
    <rPh sb="6" eb="8">
      <t>バンゴウ</t>
    </rPh>
    <phoneticPr fontId="2"/>
  </si>
  <si>
    <t>部屋タイプ※</t>
    <rPh sb="0" eb="2">
      <t>ヘヤ</t>
    </rPh>
    <phoneticPr fontId="2"/>
  </si>
  <si>
    <t xml:space="preserve"> 2.申請対象となる住戸の存する建築物の用途
　　建築基準法施行規則
　　　　　　　（昭和25年建設省令第40号）
　　別紙の表の用途の区分※</t>
    <rPh sb="3" eb="5">
      <t>シンセイ</t>
    </rPh>
    <phoneticPr fontId="2"/>
  </si>
  <si>
    <t>３.評価手法に関する事項※</t>
    <rPh sb="2" eb="4">
      <t>ヒョウカ</t>
    </rPh>
    <rPh sb="4" eb="6">
      <t>シュホウ</t>
    </rPh>
    <rPh sb="7" eb="8">
      <t>カン</t>
    </rPh>
    <rPh sb="10" eb="12">
      <t>ジコウ</t>
    </rPh>
    <phoneticPr fontId="2"/>
  </si>
  <si>
    <t xml:space="preserve"> ４.一次エネルギー消費量に関する事項※</t>
    <rPh sb="3" eb="5">
      <t>イチジ</t>
    </rPh>
    <rPh sb="10" eb="13">
      <t>ショウヒリョウ</t>
    </rPh>
    <rPh sb="14" eb="15">
      <t>カン</t>
    </rPh>
    <rPh sb="17" eb="19">
      <t>ジコウ</t>
    </rPh>
    <phoneticPr fontId="2"/>
  </si>
  <si>
    <t>６.参考情報に関する事項※</t>
    <phoneticPr fontId="2"/>
  </si>
  <si>
    <t>断熱性能（外皮性能）※</t>
    <rPh sb="0" eb="2">
      <t>ダンネツ</t>
    </rPh>
    <rPh sb="2" eb="4">
      <t>セイノウ</t>
    </rPh>
    <rPh sb="5" eb="7">
      <t>ガイヒ</t>
    </rPh>
    <rPh sb="7" eb="9">
      <t>セイノウ</t>
    </rPh>
    <phoneticPr fontId="2"/>
  </si>
  <si>
    <t>エネルギー消費性能※</t>
    <phoneticPr fontId="2"/>
  </si>
  <si>
    <t>共用部※</t>
    <rPh sb="0" eb="3">
      <t>キョウヨウブ</t>
    </rPh>
    <phoneticPr fontId="2"/>
  </si>
  <si>
    <t>太陽光の有無※</t>
    <rPh sb="0" eb="3">
      <t>タイヨウコウ</t>
    </rPh>
    <rPh sb="4" eb="6">
      <t>ウム</t>
    </rPh>
    <phoneticPr fontId="2"/>
  </si>
  <si>
    <t>合計住戸数※</t>
    <rPh sb="0" eb="2">
      <t>ゴウケイ</t>
    </rPh>
    <rPh sb="2" eb="4">
      <t>ジュウコ</t>
    </rPh>
    <rPh sb="4" eb="5">
      <t>スウ</t>
    </rPh>
    <phoneticPr fontId="2"/>
  </si>
  <si>
    <t>BELS　申請書第五面　兼　設計内容（現況）説明書　＜住棟及び住戸評価用＞　（※は必須入力項目です）</t>
    <rPh sb="5" eb="8">
      <t>シンセイショ</t>
    </rPh>
    <rPh sb="8" eb="9">
      <t>ダイ</t>
    </rPh>
    <rPh sb="9" eb="10">
      <t>ゴ</t>
    </rPh>
    <rPh sb="10" eb="11">
      <t>メン</t>
    </rPh>
    <rPh sb="12" eb="13">
      <t>ケン</t>
    </rPh>
    <rPh sb="19" eb="21">
      <t>ゲンキョウ</t>
    </rPh>
    <rPh sb="27" eb="29">
      <t>ジュウトウ</t>
    </rPh>
    <rPh sb="29" eb="30">
      <t>オヨ</t>
    </rPh>
    <rPh sb="31" eb="33">
      <t>ジュウコ</t>
    </rPh>
    <rPh sb="33" eb="35">
      <t>ヒョウカ</t>
    </rPh>
    <rPh sb="35" eb="36">
      <t>ヨウ</t>
    </rPh>
    <rPh sb="41" eb="43">
      <t>ヒッス</t>
    </rPh>
    <rPh sb="43" eb="45">
      <t>ニュウリョク</t>
    </rPh>
    <rPh sb="45" eb="47">
      <t>コウモク</t>
    </rPh>
    <phoneticPr fontId="2"/>
  </si>
  <si>
    <t xml:space="preserve"> ５．「ZEH」に関する事項※</t>
    <rPh sb="9" eb="10">
      <t>カン</t>
    </rPh>
    <rPh sb="12" eb="14">
      <t>ジコウ</t>
    </rPh>
    <phoneticPr fontId="2"/>
  </si>
  <si>
    <t>　再エネ除く BEI</t>
    <phoneticPr fontId="2"/>
  </si>
  <si>
    <t>削減率及びBEI</t>
    <rPh sb="0" eb="2">
      <t>サクゲン</t>
    </rPh>
    <rPh sb="2" eb="3">
      <t>リツ</t>
    </rPh>
    <rPh sb="3" eb="4">
      <t>オヨ</t>
    </rPh>
    <phoneticPr fontId="2"/>
  </si>
  <si>
    <t>部屋タイプ</t>
    <rPh sb="0" eb="2">
      <t>ヘヤ</t>
    </rPh>
    <phoneticPr fontId="2"/>
  </si>
  <si>
    <t>　再エネ含む　 BEI　　(自家消費分+売電分）</t>
    <rPh sb="14" eb="16">
      <t>ジカ</t>
    </rPh>
    <rPh sb="16" eb="18">
      <t>ショウヒ</t>
    </rPh>
    <rPh sb="18" eb="19">
      <t>ブン</t>
    </rPh>
    <rPh sb="20" eb="22">
      <t>バイデン</t>
    </rPh>
    <rPh sb="22" eb="23">
      <t>ブン</t>
    </rPh>
    <phoneticPr fontId="2"/>
  </si>
  <si>
    <t>木質燃料ストーブ（ペレットストーブ）</t>
    <rPh sb="0" eb="4">
      <t>モクシツネンリョウ</t>
    </rPh>
    <phoneticPr fontId="2"/>
  </si>
  <si>
    <t>□</t>
    <phoneticPr fontId="2"/>
  </si>
  <si>
    <r>
      <t>外皮平均熱貫流率（U</t>
    </r>
    <r>
      <rPr>
        <sz val="8"/>
        <rFont val="HGSｺﾞｼｯｸM"/>
        <family val="3"/>
        <charset val="128"/>
      </rPr>
      <t>A</t>
    </r>
    <r>
      <rPr>
        <sz val="9"/>
        <rFont val="HGSｺﾞｼｯｸM"/>
        <family val="3"/>
        <charset val="128"/>
      </rPr>
      <t>値）</t>
    </r>
    <phoneticPr fontId="2"/>
  </si>
  <si>
    <r>
      <t>U</t>
    </r>
    <r>
      <rPr>
        <sz val="8"/>
        <rFont val="HGSｺﾞｼｯｸM"/>
        <family val="3"/>
        <charset val="128"/>
      </rPr>
      <t>A</t>
    </r>
    <r>
      <rPr>
        <sz val="9"/>
        <rFont val="HGSｺﾞｼｯｸM"/>
        <family val="3"/>
        <charset val="128"/>
      </rPr>
      <t>値計算書による</t>
    </r>
    <rPh sb="2" eb="3">
      <t>アタイ</t>
    </rPh>
    <rPh sb="3" eb="6">
      <t>ケイサンショ</t>
    </rPh>
    <phoneticPr fontId="2"/>
  </si>
  <si>
    <r>
      <t>冷房期の平均日射熱取得率（η</t>
    </r>
    <r>
      <rPr>
        <sz val="8"/>
        <rFont val="HGSｺﾞｼｯｸM"/>
        <family val="3"/>
        <charset val="128"/>
      </rPr>
      <t>AC</t>
    </r>
    <r>
      <rPr>
        <sz val="9"/>
        <rFont val="HGSｺﾞｼｯｸM"/>
        <family val="3"/>
        <charset val="128"/>
      </rPr>
      <t>値）</t>
    </r>
    <phoneticPr fontId="2"/>
  </si>
  <si>
    <r>
      <t>η</t>
    </r>
    <r>
      <rPr>
        <sz val="8"/>
        <rFont val="HGSｺﾞｼｯｸM"/>
        <family val="3"/>
        <charset val="128"/>
      </rPr>
      <t>AC</t>
    </r>
    <r>
      <rPr>
        <sz val="9"/>
        <rFont val="HGSｺﾞｼｯｸM"/>
        <family val="3"/>
        <charset val="128"/>
      </rPr>
      <t>値計算書による</t>
    </r>
    <rPh sb="3" eb="4">
      <t>アタイ</t>
    </rPh>
    <rPh sb="4" eb="7">
      <t>ケイサンショ</t>
    </rPh>
    <phoneticPr fontId="2"/>
  </si>
  <si>
    <t>設計者の氏名※</t>
    <rPh sb="0" eb="3">
      <t>セッケイシャ</t>
    </rPh>
    <rPh sb="4" eb="6">
      <t>シメイ</t>
    </rPh>
    <phoneticPr fontId="2"/>
  </si>
  <si>
    <t>その他（共同住宅等の場合）</t>
    <rPh sb="2" eb="3">
      <t>ホカ</t>
    </rPh>
    <rPh sb="4" eb="6">
      <t>キョウドウ</t>
    </rPh>
    <rPh sb="6" eb="8">
      <t>ジュウタク</t>
    </rPh>
    <rPh sb="8" eb="9">
      <t>ナド</t>
    </rPh>
    <rPh sb="10" eb="12">
      <t>バアイ</t>
    </rPh>
    <phoneticPr fontId="2"/>
  </si>
  <si>
    <t>その他の場合（</t>
    <rPh sb="2" eb="3">
      <t>ホカ</t>
    </rPh>
    <rPh sb="4" eb="6">
      <t>バアイ</t>
    </rPh>
    <phoneticPr fontId="2"/>
  </si>
  <si>
    <t>一次エネルギー消費量性能基準（計算）</t>
    <phoneticPr fontId="2"/>
  </si>
  <si>
    <t>床面積</t>
    <rPh sb="0" eb="3">
      <t>ユカメンセキ</t>
    </rPh>
    <phoneticPr fontId="2"/>
  </si>
  <si>
    <t>床面積算定表</t>
    <rPh sb="0" eb="3">
      <t>ユカメンセキ</t>
    </rPh>
    <rPh sb="3" eb="5">
      <t>サンテイ</t>
    </rPh>
    <rPh sb="5" eb="6">
      <t>ヒョウ</t>
    </rPh>
    <phoneticPr fontId="2"/>
  </si>
  <si>
    <t>仕様書</t>
  </si>
  <si>
    <t>空気調和設備</t>
    <rPh sb="0" eb="6">
      <t>クウキチョウワセツビ</t>
    </rPh>
    <phoneticPr fontId="2"/>
  </si>
  <si>
    <t>空気調和設備以外の機械換気設備</t>
    <rPh sb="0" eb="4">
      <t>クウキチョウワ</t>
    </rPh>
    <rPh sb="4" eb="6">
      <t>セツビ</t>
    </rPh>
    <rPh sb="6" eb="8">
      <t>イガイ</t>
    </rPh>
    <rPh sb="9" eb="11">
      <t>キカイ</t>
    </rPh>
    <rPh sb="11" eb="13">
      <t>カンキ</t>
    </rPh>
    <rPh sb="13" eb="15">
      <t>セツビ</t>
    </rPh>
    <phoneticPr fontId="2"/>
  </si>
  <si>
    <t>換気設備</t>
    <rPh sb="2" eb="4">
      <t>セツビ</t>
    </rPh>
    <phoneticPr fontId="2"/>
  </si>
  <si>
    <t>仕様書</t>
    <phoneticPr fontId="2"/>
  </si>
  <si>
    <t>給湯設備</t>
    <rPh sb="2" eb="4">
      <t>セツビ</t>
    </rPh>
    <phoneticPr fontId="2"/>
  </si>
  <si>
    <t>空気調和設備以外のエネルギー消費性能の確保に資する建築設備</t>
    <rPh sb="0" eb="2">
      <t>クウキ</t>
    </rPh>
    <rPh sb="2" eb="4">
      <t>チョウワ</t>
    </rPh>
    <rPh sb="4" eb="6">
      <t>セツビ</t>
    </rPh>
    <rPh sb="6" eb="8">
      <t>イガイ</t>
    </rPh>
    <rPh sb="19" eb="21">
      <t>カクホ</t>
    </rPh>
    <rPh sb="22" eb="23">
      <t>シ</t>
    </rPh>
    <rPh sb="25" eb="27">
      <t>ケンチク</t>
    </rPh>
    <rPh sb="27" eb="29">
      <t>セツビ</t>
    </rPh>
    <phoneticPr fontId="2"/>
  </si>
  <si>
    <t>設計内容説明書</t>
    <rPh sb="0" eb="2">
      <t>セッケイ</t>
    </rPh>
    <rPh sb="4" eb="7">
      <t>セツメイショ</t>
    </rPh>
    <rPh sb="5" eb="6">
      <t>ヨウ</t>
    </rPh>
    <phoneticPr fontId="2"/>
  </si>
  <si>
    <t>確認欄</t>
    <rPh sb="0" eb="2">
      <t>カクニン</t>
    </rPh>
    <rPh sb="2" eb="3">
      <t>ラン</t>
    </rPh>
    <phoneticPr fontId="2"/>
  </si>
  <si>
    <t>建物等の概要</t>
    <rPh sb="0" eb="2">
      <t>タテモノ</t>
    </rPh>
    <rPh sb="2" eb="3">
      <t>ナド</t>
    </rPh>
    <rPh sb="4" eb="6">
      <t>ガイヨウ</t>
    </rPh>
    <phoneticPr fontId="2"/>
  </si>
  <si>
    <t>案内図</t>
    <rPh sb="0" eb="3">
      <t>アンナイズ</t>
    </rPh>
    <phoneticPr fontId="2"/>
  </si>
  <si>
    <t>共用部
※共同住宅で共用部が存する場合のみ選択</t>
    <phoneticPr fontId="2"/>
  </si>
  <si>
    <t>計算対象外</t>
    <rPh sb="0" eb="2">
      <t>ケイサン</t>
    </rPh>
    <rPh sb="2" eb="4">
      <t>タイショウ</t>
    </rPh>
    <rPh sb="4" eb="5">
      <t>ガイ</t>
    </rPh>
    <phoneticPr fontId="2"/>
  </si>
  <si>
    <t>計算対象</t>
    <rPh sb="0" eb="2">
      <t>ケイサン</t>
    </rPh>
    <rPh sb="2" eb="4">
      <t>タイショウ</t>
    </rPh>
    <phoneticPr fontId="2"/>
  </si>
  <si>
    <t>構造</t>
    <rPh sb="0" eb="2">
      <t>コウゾウ</t>
    </rPh>
    <phoneticPr fontId="2"/>
  </si>
  <si>
    <t>その他の場合</t>
    <rPh sb="2" eb="3">
      <t>ホカ</t>
    </rPh>
    <rPh sb="4" eb="6">
      <t>バアイ</t>
    </rPh>
    <phoneticPr fontId="2"/>
  </si>
  <si>
    <t>外皮の概要</t>
    <rPh sb="0" eb="2">
      <t>ガイヒ</t>
    </rPh>
    <rPh sb="3" eb="5">
      <t>ガイヨウ</t>
    </rPh>
    <phoneticPr fontId="2"/>
  </si>
  <si>
    <t>評価手法等</t>
    <rPh sb="0" eb="2">
      <t>ヒョウカ</t>
    </rPh>
    <rPh sb="2" eb="4">
      <t>シュホウ</t>
    </rPh>
    <rPh sb="4" eb="5">
      <t>ナド</t>
    </rPh>
    <phoneticPr fontId="2"/>
  </si>
  <si>
    <t>住戸間の温度差係数
※共同住宅等の場合のみ</t>
    <rPh sb="0" eb="2">
      <t>ジュウコ</t>
    </rPh>
    <rPh sb="2" eb="3">
      <t>カン</t>
    </rPh>
    <rPh sb="4" eb="9">
      <t>オンドサケイスウ</t>
    </rPh>
    <rPh sb="11" eb="13">
      <t>キョウドウ</t>
    </rPh>
    <rPh sb="13" eb="15">
      <t>ジュウタク</t>
    </rPh>
    <rPh sb="15" eb="16">
      <t>ナド</t>
    </rPh>
    <rPh sb="17" eb="19">
      <t>バアイ</t>
    </rPh>
    <phoneticPr fontId="2"/>
  </si>
  <si>
    <t>仕様書</t>
    <rPh sb="0" eb="2">
      <t>シヨウ</t>
    </rPh>
    <rPh sb="2" eb="3">
      <t>ショ</t>
    </rPh>
    <phoneticPr fontId="2"/>
  </si>
  <si>
    <t>４％緩和適用（天窓以外の窓のみ対象）</t>
    <phoneticPr fontId="2"/>
  </si>
  <si>
    <t>設備の概要</t>
    <rPh sb="0" eb="2">
      <t>セツビ</t>
    </rPh>
    <rPh sb="3" eb="5">
      <t>ガイヨウ</t>
    </rPh>
    <phoneticPr fontId="2"/>
  </si>
  <si>
    <t>一部●●造</t>
    <rPh sb="0" eb="2">
      <t>イチブ</t>
    </rPh>
    <rPh sb="4" eb="5">
      <t>ゾウ</t>
    </rPh>
    <phoneticPr fontId="2"/>
  </si>
  <si>
    <t>（構造種別を選択）</t>
    <rPh sb="1" eb="3">
      <t>コウゾウ</t>
    </rPh>
    <rPh sb="3" eb="5">
      <t>シュベツ</t>
    </rPh>
    <rPh sb="6" eb="8">
      <t>センタク</t>
    </rPh>
    <phoneticPr fontId="2"/>
  </si>
  <si>
    <t>一部木造</t>
    <rPh sb="0" eb="2">
      <t>イチブ</t>
    </rPh>
    <phoneticPr fontId="2"/>
  </si>
  <si>
    <t>木造（軸組構法）</t>
    <rPh sb="3" eb="5">
      <t>ジクグミ</t>
    </rPh>
    <rPh sb="5" eb="7">
      <t>コウホウ</t>
    </rPh>
    <phoneticPr fontId="2"/>
  </si>
  <si>
    <t>一部鉄骨造住宅</t>
    <rPh sb="0" eb="2">
      <t>イチブ</t>
    </rPh>
    <phoneticPr fontId="2"/>
  </si>
  <si>
    <t>木造（枠組構法）</t>
    <rPh sb="3" eb="5">
      <t>ワクグ</t>
    </rPh>
    <rPh sb="5" eb="7">
      <t>コウホウ</t>
    </rPh>
    <phoneticPr fontId="2"/>
  </si>
  <si>
    <t>一部鉄筋コンクリート造</t>
    <rPh sb="0" eb="2">
      <t>イチブ</t>
    </rPh>
    <phoneticPr fontId="2"/>
  </si>
  <si>
    <t>鉄骨造住宅</t>
  </si>
  <si>
    <t>一部その他</t>
    <rPh sb="0" eb="2">
      <t>イチブ</t>
    </rPh>
    <rPh sb="4" eb="5">
      <t>ホカ</t>
    </rPh>
    <phoneticPr fontId="2"/>
  </si>
  <si>
    <t>鉄筋コンクリート造</t>
    <phoneticPr fontId="2"/>
  </si>
  <si>
    <t>共同集計表</t>
    <rPh sb="0" eb="5">
      <t>キョウドウシュウケイヒョウ</t>
    </rPh>
    <phoneticPr fontId="2"/>
  </si>
  <si>
    <t>設計内容説明書(別紙)による</t>
    <phoneticPr fontId="2"/>
  </si>
  <si>
    <t>設計内容説明欄※</t>
    <rPh sb="0" eb="2">
      <t>セッケイ</t>
    </rPh>
    <rPh sb="2" eb="4">
      <t>ナイヨウ</t>
    </rPh>
    <rPh sb="4" eb="6">
      <t>セツメイ</t>
    </rPh>
    <rPh sb="6" eb="7">
      <t>ラン</t>
    </rPh>
    <phoneticPr fontId="2"/>
  </si>
  <si>
    <t>HPJ-920-5</t>
    <phoneticPr fontId="2"/>
  </si>
  <si>
    <t>・戸建て版と共同版を統合</t>
    <rPh sb="1" eb="3">
      <t>コダ</t>
    </rPh>
    <rPh sb="4" eb="5">
      <t>バン</t>
    </rPh>
    <rPh sb="6" eb="8">
      <t>キョウドウ</t>
    </rPh>
    <rPh sb="8" eb="9">
      <t>バン</t>
    </rPh>
    <rPh sb="10" eb="12">
      <t>トウゴウ</t>
    </rPh>
    <phoneticPr fontId="2"/>
  </si>
  <si>
    <t>設計一次エネルギー消費量(
（省エネ基準）[GJ/(戸・年)]</t>
    <rPh sb="0" eb="2">
      <t>セッケイ</t>
    </rPh>
    <rPh sb="15" eb="16">
      <t>ショウ</t>
    </rPh>
    <rPh sb="18" eb="20">
      <t>キジュン</t>
    </rPh>
    <phoneticPr fontId="2"/>
  </si>
  <si>
    <t>(その他除く)
[GJ/(戸・年)]</t>
    <rPh sb="3" eb="4">
      <t>ホカ</t>
    </rPh>
    <rPh sb="4" eb="5">
      <t>ノゾ</t>
    </rPh>
    <phoneticPr fontId="2"/>
  </si>
  <si>
    <t>　再エネ含む 削減率　](自家消費分+売電分）</t>
    <phoneticPr fontId="2"/>
  </si>
  <si>
    <t>ZEH判定（各住戸）</t>
    <rPh sb="6" eb="7">
      <t>カク</t>
    </rPh>
    <rPh sb="7" eb="9">
      <t>ジュウコ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</si>
</sst>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_ "/>
    <numFmt numFmtId="177" formatCode="0.0_ "/>
    <numFmt numFmtId="178" formatCode="0.0"/>
    <numFmt numFmtId="179" formatCode="#,##0.0;[Red]\-#,##0.0"/>
    <numFmt numFmtId="180" formatCode="0_ "/>
    <numFmt numFmtId="181" formatCode="#,##0.0_ ;[Red]\-#,##0.0\ "/>
    <numFmt numFmtId="182" formatCode="#,##0_ ;[Red]\-#,##0\ "/>
    <numFmt numFmtId="183" formatCode="#,##0.00_ ;[Red]\-#,##0.00\ "/>
    <numFmt numFmtId="184" formatCode="General&quot;％&quot;"/>
    <numFmt numFmtId="185" formatCode="0_);[Red]\(0\)"/>
    <numFmt numFmtId="186" formatCode="0.0_);[Red]\(0.0\)"/>
    <numFmt numFmtId="187" formatCode="#,##0.0_ "/>
    <numFmt numFmtId="188" formatCode="0.00000_);[Red]\(0.00000\)"/>
    <numFmt numFmtId="189" formatCode="0.00000_ "/>
    <numFmt numFmtId="190" formatCode="0.00_);[Red]\(0.00\)"/>
    <numFmt numFmtId="191" formatCode="0.000_ "/>
  </numFmts>
  <fonts count="36">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2"/>
      <name val="ＭＳ Ｐ明朝"/>
      <family val="1"/>
      <charset val="128"/>
    </font>
    <font>
      <sz val="10"/>
      <name val="ＭＳ Ｐゴシック"/>
      <family val="3"/>
      <charset val="128"/>
    </font>
    <font>
      <u/>
      <sz val="10"/>
      <color indexed="12"/>
      <name val="ＭＳ Ｐゴシック"/>
      <family val="3"/>
      <charset val="128"/>
    </font>
    <font>
      <sz val="10"/>
      <name val="Meiryo UI"/>
      <family val="3"/>
      <charset val="128"/>
    </font>
    <font>
      <sz val="8"/>
      <name val="Meiryo UI"/>
      <family val="3"/>
      <charset val="128"/>
    </font>
    <font>
      <sz val="9"/>
      <name val="Meiryo UI"/>
      <family val="3"/>
      <charset val="128"/>
    </font>
    <font>
      <sz val="11"/>
      <name val="Meiryo UI"/>
      <family val="3"/>
      <charset val="128"/>
    </font>
    <font>
      <b/>
      <sz val="9"/>
      <name val="Meiryo UI"/>
      <family val="3"/>
      <charset val="128"/>
    </font>
    <font>
      <b/>
      <sz val="8"/>
      <name val="Meiryo UI"/>
      <family val="3"/>
      <charset val="128"/>
    </font>
    <font>
      <sz val="12"/>
      <name val="HGｺﾞｼｯｸM"/>
      <family val="3"/>
      <charset val="128"/>
    </font>
    <font>
      <vertAlign val="subscript"/>
      <sz val="8"/>
      <name val="Meiryo UI"/>
      <family val="3"/>
      <charset val="128"/>
    </font>
    <font>
      <sz val="8"/>
      <color theme="0" tint="-0.499984740745262"/>
      <name val="Meiryo UI"/>
      <family val="3"/>
      <charset val="128"/>
    </font>
    <font>
      <b/>
      <sz val="10"/>
      <name val="Meiryo UI"/>
      <family val="3"/>
      <charset val="128"/>
    </font>
    <font>
      <vertAlign val="subscript"/>
      <sz val="9"/>
      <name val="Meiryo UI"/>
      <family val="3"/>
      <charset val="128"/>
    </font>
    <font>
      <i/>
      <sz val="9"/>
      <name val="Meiryo UI"/>
      <family val="3"/>
      <charset val="128"/>
    </font>
    <font>
      <sz val="10.5"/>
      <color rgb="FF203864"/>
      <name val="ＭＳ ゴシック"/>
      <family val="3"/>
      <charset val="128"/>
    </font>
    <font>
      <sz val="7"/>
      <name val="Meiryo UI"/>
      <family val="3"/>
      <charset val="128"/>
    </font>
    <font>
      <sz val="10"/>
      <color theme="1"/>
      <name val="Meiryo UI"/>
      <family val="3"/>
      <charset val="128"/>
    </font>
    <font>
      <sz val="11"/>
      <name val="HGｺﾞｼｯｸM"/>
      <family val="3"/>
      <charset val="128"/>
    </font>
    <font>
      <sz val="10"/>
      <name val="HGｺﾞｼｯｸM"/>
      <family val="3"/>
      <charset val="128"/>
    </font>
    <font>
      <sz val="9"/>
      <color rgb="FFFF0000"/>
      <name val="Meiryo UI"/>
      <family val="3"/>
      <charset val="128"/>
    </font>
    <font>
      <sz val="9"/>
      <color theme="3" tint="0.39997558519241921"/>
      <name val="Meiryo UI"/>
      <family val="3"/>
      <charset val="128"/>
    </font>
    <font>
      <sz val="9"/>
      <color indexed="81"/>
      <name val="メイリオ"/>
      <family val="3"/>
      <charset val="128"/>
    </font>
    <font>
      <sz val="9"/>
      <name val="HGSｺﾞｼｯｸM"/>
      <family val="3"/>
      <charset val="128"/>
    </font>
    <font>
      <sz val="11"/>
      <name val="HGSｺﾞｼｯｸM"/>
      <family val="3"/>
      <charset val="128"/>
    </font>
    <font>
      <sz val="8"/>
      <name val="HGSｺﾞｼｯｸM"/>
      <family val="3"/>
      <charset val="128"/>
    </font>
    <font>
      <sz val="12"/>
      <name val="HGSｺﾞｼｯｸM"/>
      <family val="3"/>
      <charset val="128"/>
    </font>
    <font>
      <b/>
      <sz val="10"/>
      <name val="HGSｺﾞｼｯｸM"/>
      <family val="3"/>
      <charset val="128"/>
    </font>
    <font>
      <sz val="10"/>
      <name val="HGSｺﾞｼｯｸM"/>
      <family val="3"/>
      <charset val="128"/>
    </font>
    <font>
      <sz val="10"/>
      <color theme="1"/>
      <name val="ＭＳ 明朝"/>
      <family val="1"/>
      <charset val="128"/>
    </font>
    <font>
      <b/>
      <u/>
      <sz val="9"/>
      <color indexed="81"/>
      <name val="メイリオ"/>
      <family val="3"/>
      <charset val="128"/>
    </font>
    <font>
      <sz val="9"/>
      <color indexed="10"/>
      <name val="メイリオ"/>
      <family val="3"/>
      <charset val="128"/>
    </font>
  </fonts>
  <fills count="1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rgb="FFCCFFFF"/>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rgb="FFCCFF66"/>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CCC"/>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59999389629810485"/>
        <bgColor indexed="64"/>
      </patternFill>
    </fill>
  </fills>
  <borders count="189">
    <border>
      <left/>
      <right/>
      <top/>
      <bottom/>
      <diagonal/>
    </border>
    <border>
      <left/>
      <right/>
      <top style="medium">
        <color indexed="64"/>
      </top>
      <bottom/>
      <diagonal/>
    </border>
    <border>
      <left/>
      <right/>
      <top/>
      <bottom style="hair">
        <color indexed="64"/>
      </bottom>
      <diagonal/>
    </border>
    <border>
      <left style="hair">
        <color indexed="64"/>
      </left>
      <right/>
      <top/>
      <bottom style="hair">
        <color indexed="64"/>
      </bottom>
      <diagonal/>
    </border>
    <border>
      <left/>
      <right/>
      <top/>
      <bottom style="medium">
        <color indexed="64"/>
      </bottom>
      <diagonal/>
    </border>
    <border>
      <left style="hair">
        <color indexed="64"/>
      </left>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hair">
        <color indexed="64"/>
      </right>
      <top/>
      <bottom style="medium">
        <color indexed="64"/>
      </bottom>
      <diagonal/>
    </border>
    <border>
      <left style="hair">
        <color indexed="64"/>
      </left>
      <right/>
      <top/>
      <bottom style="thin">
        <color indexed="64"/>
      </bottom>
      <diagonal/>
    </border>
    <border>
      <left/>
      <right/>
      <top style="hair">
        <color indexed="64"/>
      </top>
      <bottom/>
      <diagonal/>
    </border>
    <border>
      <left/>
      <right style="hair">
        <color indexed="64"/>
      </right>
      <top/>
      <bottom style="hair">
        <color indexed="64"/>
      </bottom>
      <diagonal/>
    </border>
    <border>
      <left style="hair">
        <color indexed="64"/>
      </left>
      <right/>
      <top style="medium">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diagonal/>
    </border>
    <border>
      <left style="hair">
        <color indexed="64"/>
      </left>
      <right/>
      <top/>
      <bottom style="medium">
        <color indexed="64"/>
      </bottom>
      <diagonal/>
    </border>
    <border>
      <left/>
      <right/>
      <top style="thin">
        <color indexed="64"/>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right/>
      <top style="hair">
        <color indexed="64"/>
      </top>
      <bottom style="thin">
        <color indexed="64"/>
      </bottom>
      <diagonal/>
    </border>
    <border>
      <left/>
      <right style="medium">
        <color indexed="64"/>
      </right>
      <top/>
      <bottom style="hair">
        <color indexed="64"/>
      </bottom>
      <diagonal/>
    </border>
    <border>
      <left style="medium">
        <color indexed="64"/>
      </left>
      <right/>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medium">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n">
        <color indexed="64"/>
      </top>
      <bottom style="medium">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hair">
        <color indexed="64"/>
      </left>
      <right style="medium">
        <color indexed="64"/>
      </right>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cellStyleXfs>
  <cellXfs count="946">
    <xf numFmtId="0" fontId="0" fillId="0" borderId="0" xfId="0">
      <alignment vertical="center"/>
    </xf>
    <xf numFmtId="0" fontId="3" fillId="0" borderId="0" xfId="0" applyFont="1">
      <alignment vertical="center"/>
    </xf>
    <xf numFmtId="0" fontId="4" fillId="2" borderId="1"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3" fillId="0" borderId="1" xfId="0" applyFont="1" applyBorder="1">
      <alignment vertical="center"/>
    </xf>
    <xf numFmtId="0" fontId="3" fillId="0" borderId="23" xfId="0" applyFont="1" applyBorder="1">
      <alignment vertical="center"/>
    </xf>
    <xf numFmtId="0" fontId="3" fillId="0" borderId="0" xfId="0" applyFont="1" applyAlignment="1">
      <alignment horizontal="left" vertical="center"/>
    </xf>
    <xf numFmtId="0" fontId="8" fillId="0" borderId="46" xfId="4" applyFont="1" applyBorder="1">
      <alignment vertical="center"/>
    </xf>
    <xf numFmtId="0" fontId="8" fillId="0" borderId="46" xfId="5" applyFont="1" applyBorder="1">
      <alignment vertical="center"/>
    </xf>
    <xf numFmtId="0" fontId="10" fillId="0" borderId="0" xfId="0" applyFont="1">
      <alignment vertical="center"/>
    </xf>
    <xf numFmtId="0" fontId="9"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9" fillId="0" borderId="0" xfId="0" applyFont="1" applyAlignment="1">
      <alignment horizontal="left" vertical="center"/>
    </xf>
    <xf numFmtId="0" fontId="13" fillId="2" borderId="55" xfId="0" applyFont="1" applyFill="1" applyBorder="1" applyAlignment="1" applyProtection="1">
      <alignment horizontal="center" vertical="center"/>
      <protection locked="0"/>
    </xf>
    <xf numFmtId="0" fontId="13" fillId="5" borderId="55"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2" borderId="57" xfId="0" applyFont="1" applyFill="1" applyBorder="1" applyAlignment="1" applyProtection="1">
      <alignment horizontal="center" vertical="center"/>
      <protection locked="0"/>
    </xf>
    <xf numFmtId="0" fontId="13" fillId="5" borderId="57" xfId="0" applyFont="1" applyFill="1" applyBorder="1" applyAlignment="1" applyProtection="1">
      <alignment horizontal="center" vertical="center"/>
      <protection locked="0"/>
    </xf>
    <xf numFmtId="0" fontId="13" fillId="2" borderId="59" xfId="0" applyFont="1" applyFill="1" applyBorder="1" applyAlignment="1" applyProtection="1">
      <alignment horizontal="center" vertical="center"/>
      <protection locked="0"/>
    </xf>
    <xf numFmtId="0" fontId="9" fillId="2" borderId="41" xfId="0" applyFont="1" applyFill="1" applyBorder="1">
      <alignment vertical="center"/>
    </xf>
    <xf numFmtId="0" fontId="9" fillId="0" borderId="41"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11" fillId="2" borderId="41" xfId="0" applyFont="1" applyFill="1" applyBorder="1">
      <alignment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14" xfId="0" applyFont="1" applyBorder="1">
      <alignment vertical="center"/>
    </xf>
    <xf numFmtId="176" fontId="9" fillId="0" borderId="0" xfId="0" applyNumberFormat="1" applyFont="1" applyAlignment="1">
      <alignment horizontal="center" vertical="center"/>
    </xf>
    <xf numFmtId="176" fontId="9" fillId="0" borderId="6" xfId="0" applyNumberFormat="1" applyFont="1" applyBorder="1" applyAlignment="1">
      <alignment horizontal="center" vertical="center"/>
    </xf>
    <xf numFmtId="0" fontId="9" fillId="0" borderId="20" xfId="0" applyFont="1" applyBorder="1">
      <alignment vertical="center"/>
    </xf>
    <xf numFmtId="177" fontId="9" fillId="0" borderId="9" xfId="0" applyNumberFormat="1" applyFont="1" applyBorder="1" applyAlignment="1">
      <alignment horizontal="center" vertical="center"/>
    </xf>
    <xf numFmtId="177" fontId="9" fillId="0" borderId="10" xfId="0" applyNumberFormat="1" applyFont="1" applyBorder="1" applyAlignment="1">
      <alignment horizontal="center" vertical="center"/>
    </xf>
    <xf numFmtId="0" fontId="9" fillId="4" borderId="18" xfId="0" applyFont="1" applyFill="1" applyBorder="1">
      <alignment vertical="center"/>
    </xf>
    <xf numFmtId="0" fontId="9" fillId="4" borderId="20" xfId="0" applyFont="1" applyFill="1" applyBorder="1">
      <alignment vertical="center"/>
    </xf>
    <xf numFmtId="0" fontId="9" fillId="4" borderId="14" xfId="0" applyFont="1" applyFill="1" applyBorder="1">
      <alignment vertical="center"/>
    </xf>
    <xf numFmtId="0" fontId="9" fillId="6" borderId="12" xfId="0" applyFont="1" applyFill="1" applyBorder="1">
      <alignment vertical="center"/>
    </xf>
    <xf numFmtId="0" fontId="9" fillId="0" borderId="14" xfId="0" applyFont="1" applyBorder="1" applyAlignment="1">
      <alignment horizontal="center" vertical="center"/>
    </xf>
    <xf numFmtId="176" fontId="9" fillId="0" borderId="14" xfId="0" applyNumberFormat="1" applyFont="1" applyBorder="1" applyAlignment="1">
      <alignment horizontal="center" vertical="center"/>
    </xf>
    <xf numFmtId="177" fontId="9" fillId="0" borderId="20" xfId="0" applyNumberFormat="1" applyFont="1" applyBorder="1" applyAlignment="1">
      <alignment horizontal="center" vertical="center"/>
    </xf>
    <xf numFmtId="0" fontId="9" fillId="2" borderId="18" xfId="0" applyFont="1" applyFill="1" applyBorder="1">
      <alignment vertical="center"/>
    </xf>
    <xf numFmtId="0" fontId="9" fillId="2" borderId="11" xfId="0" applyFont="1" applyFill="1" applyBorder="1">
      <alignment vertical="center"/>
    </xf>
    <xf numFmtId="0" fontId="9" fillId="2" borderId="12" xfId="0" applyFont="1" applyFill="1" applyBorder="1">
      <alignment vertical="center"/>
    </xf>
    <xf numFmtId="0" fontId="9" fillId="6" borderId="63" xfId="0" applyFont="1" applyFill="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6" borderId="20" xfId="0" applyFont="1" applyFill="1" applyBorder="1">
      <alignment vertical="center"/>
    </xf>
    <xf numFmtId="0" fontId="10" fillId="0" borderId="0" xfId="0" applyFont="1" applyAlignment="1">
      <alignment vertical="center" wrapText="1"/>
    </xf>
    <xf numFmtId="0" fontId="10" fillId="0" borderId="6" xfId="0" applyFont="1" applyBorder="1">
      <alignment vertical="center"/>
    </xf>
    <xf numFmtId="0" fontId="10" fillId="0" borderId="6" xfId="0" applyFont="1" applyBorder="1" applyAlignment="1">
      <alignment vertical="center" wrapText="1"/>
    </xf>
    <xf numFmtId="0" fontId="10" fillId="0" borderId="10" xfId="0" applyFont="1" applyBorder="1">
      <alignment vertical="center"/>
    </xf>
    <xf numFmtId="0" fontId="10" fillId="0" borderId="52" xfId="0" applyFont="1" applyBorder="1">
      <alignment vertical="center"/>
    </xf>
    <xf numFmtId="0" fontId="10" fillId="0" borderId="14" xfId="0" applyFont="1" applyBorder="1" applyAlignment="1">
      <alignment horizontal="center" vertical="center"/>
    </xf>
    <xf numFmtId="0" fontId="10" fillId="0" borderId="64" xfId="0" applyFont="1" applyBorder="1" applyAlignment="1">
      <alignment horizontal="center" vertical="center"/>
    </xf>
    <xf numFmtId="0" fontId="10" fillId="0" borderId="64" xfId="0" applyFont="1" applyBorder="1" applyAlignment="1">
      <alignment horizontal="center" vertical="center" wrapText="1"/>
    </xf>
    <xf numFmtId="0" fontId="10" fillId="0" borderId="20" xfId="0" applyFont="1" applyBorder="1" applyAlignment="1">
      <alignment horizontal="center" vertical="center"/>
    </xf>
    <xf numFmtId="0" fontId="10" fillId="0" borderId="58" xfId="0" applyFont="1" applyBorder="1" applyAlignment="1">
      <alignment horizontal="center" vertical="center"/>
    </xf>
    <xf numFmtId="0" fontId="10" fillId="0" borderId="41" xfId="0" applyFont="1" applyBorder="1" applyAlignment="1">
      <alignment horizontal="center" vertical="center"/>
    </xf>
    <xf numFmtId="14" fontId="10" fillId="0" borderId="46" xfId="0" applyNumberFormat="1" applyFont="1" applyBorder="1" applyAlignment="1">
      <alignment horizontal="center" vertical="center"/>
    </xf>
    <xf numFmtId="0" fontId="10" fillId="7" borderId="41" xfId="0" applyFont="1" applyFill="1" applyBorder="1" applyAlignment="1">
      <alignment horizontal="center" vertical="center"/>
    </xf>
    <xf numFmtId="0" fontId="10" fillId="7" borderId="46" xfId="0" applyFont="1" applyFill="1" applyBorder="1" applyAlignment="1">
      <alignment horizontal="center" vertical="center"/>
    </xf>
    <xf numFmtId="0" fontId="10" fillId="7" borderId="52" xfId="0" applyFont="1" applyFill="1" applyBorder="1" applyAlignment="1">
      <alignment horizontal="center" vertical="center"/>
    </xf>
    <xf numFmtId="0" fontId="8" fillId="0" borderId="66" xfId="0" applyFont="1" applyBorder="1" applyAlignment="1">
      <alignment horizontal="left" vertical="center" indent="1"/>
    </xf>
    <xf numFmtId="0" fontId="8" fillId="0" borderId="67" xfId="0" applyFont="1" applyBorder="1">
      <alignment vertical="center"/>
    </xf>
    <xf numFmtId="0" fontId="8" fillId="0" borderId="68" xfId="0" applyFont="1" applyBorder="1">
      <alignment vertical="center"/>
    </xf>
    <xf numFmtId="0" fontId="8" fillId="0" borderId="69" xfId="0" applyFont="1" applyBorder="1" applyAlignment="1">
      <alignment horizontal="left" vertical="center" indent="1"/>
    </xf>
    <xf numFmtId="0" fontId="8" fillId="0" borderId="70" xfId="0" applyFont="1" applyBorder="1">
      <alignment vertical="center"/>
    </xf>
    <xf numFmtId="0" fontId="8" fillId="0" borderId="71" xfId="0" applyFont="1" applyBorder="1">
      <alignment vertical="center"/>
    </xf>
    <xf numFmtId="0" fontId="8" fillId="0" borderId="72" xfId="0" applyFont="1" applyBorder="1" applyAlignment="1">
      <alignment horizontal="left" vertical="center" indent="1"/>
    </xf>
    <xf numFmtId="0" fontId="8" fillId="0" borderId="73" xfId="0" applyFont="1" applyBorder="1">
      <alignment vertical="center"/>
    </xf>
    <xf numFmtId="0" fontId="8" fillId="0" borderId="74" xfId="0" applyFont="1" applyBorder="1">
      <alignment vertical="center"/>
    </xf>
    <xf numFmtId="0" fontId="7" fillId="0" borderId="0" xfId="2" applyFont="1">
      <alignment vertical="center"/>
    </xf>
    <xf numFmtId="0" fontId="7" fillId="0" borderId="117" xfId="2" applyFont="1" applyBorder="1" applyAlignment="1">
      <alignment horizontal="center" vertical="center" textRotation="90"/>
    </xf>
    <xf numFmtId="0" fontId="7" fillId="0" borderId="0" xfId="2" applyFont="1" applyAlignment="1">
      <alignment horizontal="center" vertical="center" textRotation="90"/>
    </xf>
    <xf numFmtId="0" fontId="7" fillId="0" borderId="51" xfId="2" applyFont="1" applyBorder="1">
      <alignment vertical="center"/>
    </xf>
    <xf numFmtId="0" fontId="8" fillId="0" borderId="46" xfId="2" applyFont="1" applyBorder="1">
      <alignment vertical="center"/>
    </xf>
    <xf numFmtId="0" fontId="8" fillId="0" borderId="63" xfId="2" applyFont="1" applyBorder="1" applyAlignment="1">
      <alignment horizontal="center" vertical="center"/>
    </xf>
    <xf numFmtId="0" fontId="13" fillId="2" borderId="77" xfId="0" applyFont="1" applyFill="1" applyBorder="1" applyAlignment="1" applyProtection="1">
      <alignment horizontal="center" vertical="center"/>
      <protection locked="0"/>
    </xf>
    <xf numFmtId="0" fontId="9" fillId="0" borderId="20" xfId="0" applyFont="1" applyBorder="1" applyAlignment="1">
      <alignment horizontal="center" vertical="center"/>
    </xf>
    <xf numFmtId="0" fontId="10" fillId="0" borderId="18" xfId="0" applyFont="1" applyBorder="1" applyAlignment="1">
      <alignment horizontal="center" vertical="center"/>
    </xf>
    <xf numFmtId="14" fontId="10" fillId="0" borderId="63" xfId="0" applyNumberFormat="1" applyFont="1" applyBorder="1" applyAlignment="1">
      <alignment horizontal="center" vertical="center"/>
    </xf>
    <xf numFmtId="0" fontId="10" fillId="0" borderId="12" xfId="0" applyFont="1" applyBorder="1">
      <alignment vertical="center"/>
    </xf>
    <xf numFmtId="0" fontId="10" fillId="0" borderId="63" xfId="0" applyFont="1" applyBorder="1" applyAlignment="1">
      <alignment horizontal="center" vertical="center"/>
    </xf>
    <xf numFmtId="14" fontId="10" fillId="0" borderId="64" xfId="0" applyNumberFormat="1" applyFont="1" applyBorder="1" applyAlignment="1">
      <alignment horizontal="center" vertical="center"/>
    </xf>
    <xf numFmtId="0" fontId="8" fillId="0" borderId="64" xfId="0" applyFont="1" applyBorder="1">
      <alignment vertical="center"/>
    </xf>
    <xf numFmtId="0" fontId="8" fillId="0" borderId="58" xfId="0" quotePrefix="1" applyFont="1" applyBorder="1">
      <alignment vertical="center"/>
    </xf>
    <xf numFmtId="0" fontId="11" fillId="8" borderId="0" xfId="0" applyFont="1" applyFill="1" applyAlignment="1">
      <alignment horizontal="left" vertical="center" indent="1"/>
    </xf>
    <xf numFmtId="14" fontId="9" fillId="0" borderId="64" xfId="0" applyNumberFormat="1" applyFont="1" applyBorder="1" applyAlignment="1">
      <alignment horizontal="center" vertical="center"/>
    </xf>
    <xf numFmtId="0" fontId="10" fillId="0" borderId="10" xfId="0" applyFont="1" applyBorder="1" applyAlignment="1">
      <alignment vertical="center" wrapText="1"/>
    </xf>
    <xf numFmtId="0" fontId="9" fillId="9" borderId="41" xfId="0" applyFont="1" applyFill="1" applyBorder="1" applyAlignment="1">
      <alignment horizontal="center" vertical="center"/>
    </xf>
    <xf numFmtId="176" fontId="9" fillId="9" borderId="41" xfId="0" applyNumberFormat="1" applyFont="1" applyFill="1" applyBorder="1" applyAlignment="1">
      <alignment horizontal="center" vertical="center"/>
    </xf>
    <xf numFmtId="176" fontId="9" fillId="9" borderId="51" xfId="0" applyNumberFormat="1" applyFont="1" applyFill="1" applyBorder="1" applyAlignment="1">
      <alignment horizontal="center" vertical="center"/>
    </xf>
    <xf numFmtId="176" fontId="9" fillId="9" borderId="52" xfId="0" applyNumberFormat="1" applyFont="1" applyFill="1" applyBorder="1" applyAlignment="1">
      <alignment horizontal="center" vertical="center"/>
    </xf>
    <xf numFmtId="0" fontId="11" fillId="9" borderId="41" xfId="0" applyFont="1" applyFill="1" applyBorder="1">
      <alignment vertical="center"/>
    </xf>
    <xf numFmtId="0" fontId="10" fillId="0" borderId="64" xfId="0" applyFont="1" applyBorder="1">
      <alignment vertical="center"/>
    </xf>
    <xf numFmtId="0" fontId="10" fillId="0" borderId="64" xfId="0" applyFont="1" applyBorder="1" applyAlignment="1">
      <alignment horizontal="left" vertical="center" indent="2"/>
    </xf>
    <xf numFmtId="14" fontId="10" fillId="0" borderId="64" xfId="0" applyNumberFormat="1" applyFont="1" applyBorder="1" applyAlignment="1">
      <alignment horizontal="left" vertical="center" indent="2"/>
    </xf>
    <xf numFmtId="0" fontId="10" fillId="0" borderId="14" xfId="0" applyFont="1" applyBorder="1">
      <alignment vertical="center"/>
    </xf>
    <xf numFmtId="0" fontId="10" fillId="0" borderId="20" xfId="0" applyFont="1" applyBorder="1">
      <alignment vertical="center"/>
    </xf>
    <xf numFmtId="0" fontId="10" fillId="0" borderId="58" xfId="0" applyFont="1" applyBorder="1">
      <alignment vertical="center"/>
    </xf>
    <xf numFmtId="0" fontId="8" fillId="0" borderId="0" xfId="2" applyFont="1" applyAlignment="1">
      <alignment horizontal="center" vertical="center"/>
    </xf>
    <xf numFmtId="0" fontId="8" fillId="0" borderId="0" xfId="0" quotePrefix="1" applyFont="1">
      <alignment vertical="center"/>
    </xf>
    <xf numFmtId="0" fontId="7" fillId="0" borderId="117" xfId="2" applyFont="1" applyBorder="1" applyAlignment="1">
      <alignment horizontal="center" vertical="center" textRotation="90" wrapText="1"/>
    </xf>
    <xf numFmtId="0" fontId="7" fillId="0" borderId="46" xfId="2" applyFont="1" applyBorder="1">
      <alignment vertical="center"/>
    </xf>
    <xf numFmtId="0" fontId="13" fillId="2" borderId="82" xfId="0" applyFont="1" applyFill="1" applyBorder="1" applyAlignment="1" applyProtection="1">
      <alignment horizontal="center" vertical="center"/>
      <protection locked="0"/>
    </xf>
    <xf numFmtId="0" fontId="13" fillId="2" borderId="114" xfId="0" applyFont="1" applyFill="1" applyBorder="1" applyAlignment="1" applyProtection="1">
      <alignment horizontal="center" vertical="center"/>
      <protection locked="0"/>
    </xf>
    <xf numFmtId="0" fontId="8" fillId="0" borderId="0" xfId="0" applyFont="1" applyAlignment="1">
      <alignment horizontal="center" textRotation="90" wrapText="1"/>
    </xf>
    <xf numFmtId="0" fontId="8" fillId="0" borderId="0" xfId="0" applyFont="1" applyAlignment="1">
      <alignment horizontal="center" vertical="center" wrapText="1"/>
    </xf>
    <xf numFmtId="179" fontId="9" fillId="0" borderId="0" xfId="1" applyNumberFormat="1" applyFont="1" applyFill="1" applyBorder="1" applyAlignment="1" applyProtection="1">
      <alignment vertical="center" wrapText="1"/>
    </xf>
    <xf numFmtId="179" fontId="9" fillId="0" borderId="0" xfId="1" applyNumberFormat="1" applyFont="1" applyFill="1" applyBorder="1" applyAlignment="1" applyProtection="1">
      <alignment horizontal="center" vertical="center" wrapText="1"/>
    </xf>
    <xf numFmtId="0" fontId="8" fillId="0" borderId="0" xfId="0" applyFont="1" applyAlignment="1">
      <alignment vertical="center" wrapText="1"/>
    </xf>
    <xf numFmtId="0" fontId="11" fillId="0" borderId="0" xfId="0" applyFont="1" applyAlignment="1">
      <alignment horizontal="left" vertical="center" indent="1"/>
    </xf>
    <xf numFmtId="0" fontId="8" fillId="0" borderId="0" xfId="0" applyFont="1" applyAlignment="1">
      <alignment horizontal="left" vertical="center" indent="1"/>
    </xf>
    <xf numFmtId="0" fontId="9" fillId="0" borderId="0" xfId="0" applyFont="1" applyAlignment="1" applyProtection="1">
      <alignment horizontal="center" vertical="center"/>
      <protection locked="0"/>
    </xf>
    <xf numFmtId="177" fontId="9" fillId="0" borderId="14" xfId="0" applyNumberFormat="1" applyFont="1" applyBorder="1" applyAlignment="1">
      <alignment horizontal="center" vertical="center"/>
    </xf>
    <xf numFmtId="177" fontId="9" fillId="0" borderId="0" xfId="0" applyNumberFormat="1" applyFont="1" applyAlignment="1">
      <alignment horizontal="center" vertical="center"/>
    </xf>
    <xf numFmtId="177" fontId="9" fillId="0" borderId="6" xfId="0" applyNumberFormat="1" applyFont="1" applyBorder="1" applyAlignment="1">
      <alignment horizontal="center" vertical="center"/>
    </xf>
    <xf numFmtId="0" fontId="9" fillId="4" borderId="129" xfId="0" applyFont="1" applyFill="1" applyBorder="1">
      <alignment vertical="center"/>
    </xf>
    <xf numFmtId="0" fontId="9" fillId="6" borderId="130" xfId="0" applyFont="1" applyFill="1" applyBorder="1">
      <alignment vertical="center"/>
    </xf>
    <xf numFmtId="0" fontId="9" fillId="0" borderId="131" xfId="0" applyFont="1" applyBorder="1" applyAlignment="1">
      <alignment horizontal="center" vertical="center"/>
    </xf>
    <xf numFmtId="0" fontId="9" fillId="0" borderId="132" xfId="0" applyFont="1" applyBorder="1" applyAlignment="1">
      <alignment horizontal="center" vertical="center"/>
    </xf>
    <xf numFmtId="0" fontId="8" fillId="0" borderId="0" xfId="0" applyFont="1" applyAlignment="1">
      <alignment horizontal="center" vertical="center"/>
    </xf>
    <xf numFmtId="0" fontId="13" fillId="2" borderId="25" xfId="0" applyFont="1" applyFill="1" applyBorder="1" applyAlignment="1" applyProtection="1">
      <alignment horizontal="center" vertical="center"/>
      <protection locked="0"/>
    </xf>
    <xf numFmtId="178" fontId="9" fillId="0" borderId="0" xfId="0" applyNumberFormat="1" applyFont="1" applyAlignment="1">
      <alignment horizontal="center" vertical="center"/>
    </xf>
    <xf numFmtId="40" fontId="9" fillId="0" borderId="0" xfId="1" applyNumberFormat="1" applyFont="1" applyFill="1" applyBorder="1" applyAlignment="1" applyProtection="1">
      <alignment horizontal="center" vertical="center" wrapText="1"/>
    </xf>
    <xf numFmtId="4" fontId="9" fillId="0" borderId="0" xfId="1" applyNumberFormat="1" applyFont="1" applyFill="1" applyBorder="1" applyAlignment="1" applyProtection="1">
      <alignment vertical="center"/>
    </xf>
    <xf numFmtId="40" fontId="11" fillId="0" borderId="0" xfId="1" applyNumberFormat="1" applyFont="1" applyFill="1" applyBorder="1" applyAlignment="1" applyProtection="1">
      <alignment horizontal="center" vertical="center"/>
    </xf>
    <xf numFmtId="9" fontId="9" fillId="0" borderId="0" xfId="1" applyNumberFormat="1" applyFont="1" applyFill="1" applyBorder="1" applyAlignment="1" applyProtection="1">
      <alignment vertical="center"/>
    </xf>
    <xf numFmtId="40" fontId="9" fillId="0" borderId="0" xfId="1" applyNumberFormat="1" applyFont="1" applyFill="1" applyBorder="1" applyAlignment="1" applyProtection="1">
      <alignment vertical="center"/>
    </xf>
    <xf numFmtId="40" fontId="11" fillId="0" borderId="0" xfId="1" applyNumberFormat="1" applyFont="1" applyFill="1" applyBorder="1" applyAlignment="1" applyProtection="1">
      <alignment vertical="center"/>
    </xf>
    <xf numFmtId="0" fontId="9" fillId="0" borderId="0" xfId="1" applyNumberFormat="1" applyFont="1" applyFill="1" applyBorder="1" applyAlignment="1" applyProtection="1">
      <alignment vertical="center" wrapText="1"/>
    </xf>
    <xf numFmtId="176" fontId="9" fillId="0" borderId="0" xfId="1" applyNumberFormat="1" applyFont="1" applyFill="1" applyBorder="1" applyAlignment="1" applyProtection="1">
      <alignment vertical="center" wrapText="1"/>
    </xf>
    <xf numFmtId="0" fontId="8" fillId="0" borderId="0" xfId="0" applyFont="1" applyAlignment="1">
      <alignment horizontal="center" wrapText="1"/>
    </xf>
    <xf numFmtId="40" fontId="9" fillId="0" borderId="113" xfId="1" applyNumberFormat="1" applyFont="1" applyFill="1" applyBorder="1" applyAlignment="1" applyProtection="1">
      <alignment vertical="center" wrapText="1"/>
    </xf>
    <xf numFmtId="9" fontId="9" fillId="0" borderId="113" xfId="1" applyNumberFormat="1" applyFont="1" applyFill="1" applyBorder="1" applyAlignment="1" applyProtection="1">
      <alignment vertical="center"/>
    </xf>
    <xf numFmtId="0" fontId="4" fillId="2" borderId="41"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0" fillId="8" borderId="0" xfId="0" applyFill="1">
      <alignment vertical="center"/>
    </xf>
    <xf numFmtId="0" fontId="7" fillId="0" borderId="108" xfId="0" applyFont="1" applyBorder="1" applyAlignment="1">
      <alignment horizontal="center" vertical="center"/>
    </xf>
    <xf numFmtId="0" fontId="7" fillId="0" borderId="104" xfId="0" applyFont="1" applyBorder="1" applyAlignment="1">
      <alignment horizontal="center" vertical="center" wrapText="1"/>
    </xf>
    <xf numFmtId="0" fontId="7" fillId="0" borderId="104" xfId="0" applyFont="1" applyBorder="1" applyAlignment="1">
      <alignment horizontal="center" vertical="center"/>
    </xf>
    <xf numFmtId="0" fontId="7" fillId="0" borderId="107" xfId="0" applyFont="1" applyBorder="1" applyAlignment="1">
      <alignment horizontal="center" vertical="center"/>
    </xf>
    <xf numFmtId="0" fontId="7" fillId="0" borderId="105" xfId="0" applyFont="1" applyBorder="1" applyAlignment="1">
      <alignment horizontal="center" vertical="center" wrapText="1"/>
    </xf>
    <xf numFmtId="0" fontId="13" fillId="5" borderId="77" xfId="0" applyFont="1" applyFill="1" applyBorder="1" applyAlignment="1" applyProtection="1">
      <alignment horizontal="center" vertical="center"/>
      <protection locked="0"/>
    </xf>
    <xf numFmtId="0" fontId="13" fillId="5" borderId="13" xfId="0" applyFont="1" applyFill="1" applyBorder="1" applyAlignment="1" applyProtection="1">
      <alignment horizontal="center" vertical="center"/>
      <protection locked="0"/>
    </xf>
    <xf numFmtId="0" fontId="19" fillId="0" borderId="0" xfId="0" applyFont="1">
      <alignment vertical="center"/>
    </xf>
    <xf numFmtId="0" fontId="13" fillId="2" borderId="60" xfId="0" applyFont="1" applyFill="1" applyBorder="1" applyAlignment="1" applyProtection="1">
      <alignment horizontal="center" vertical="center"/>
      <protection locked="0"/>
    </xf>
    <xf numFmtId="0" fontId="13" fillId="5" borderId="154" xfId="0" applyFont="1" applyFill="1" applyBorder="1" applyAlignment="1" applyProtection="1">
      <alignment horizontal="center" vertical="center"/>
      <protection locked="0"/>
    </xf>
    <xf numFmtId="0" fontId="13" fillId="2" borderId="154" xfId="0" applyFont="1" applyFill="1" applyBorder="1" applyAlignment="1" applyProtection="1">
      <alignment horizontal="center" vertical="center"/>
      <protection locked="0"/>
    </xf>
    <xf numFmtId="0" fontId="13" fillId="2" borderId="155" xfId="0" applyFont="1" applyFill="1" applyBorder="1" applyAlignment="1" applyProtection="1">
      <alignment horizontal="center" vertical="center"/>
      <protection locked="0"/>
    </xf>
    <xf numFmtId="0" fontId="9" fillId="0" borderId="78" xfId="0" applyFont="1" applyBorder="1">
      <alignment vertical="center"/>
    </xf>
    <xf numFmtId="0" fontId="9" fillId="0" borderId="40" xfId="0" applyFont="1" applyBorder="1" applyAlignment="1">
      <alignment horizontal="center" textRotation="90"/>
    </xf>
    <xf numFmtId="0" fontId="13" fillId="2" borderId="75" xfId="0" applyFont="1" applyFill="1" applyBorder="1" applyAlignment="1" applyProtection="1">
      <alignment horizontal="center" vertical="center"/>
      <protection locked="0"/>
    </xf>
    <xf numFmtId="0" fontId="13" fillId="2" borderId="76" xfId="0" applyFont="1" applyFill="1" applyBorder="1" applyAlignment="1" applyProtection="1">
      <alignment horizontal="center" vertical="center"/>
      <protection locked="0"/>
    </xf>
    <xf numFmtId="0" fontId="13" fillId="2" borderId="111" xfId="0" applyFont="1" applyFill="1" applyBorder="1" applyAlignment="1" applyProtection="1">
      <alignment horizontal="center" vertical="center"/>
      <protection locked="0"/>
    </xf>
    <xf numFmtId="0" fontId="13" fillId="2" borderId="156" xfId="0" applyFont="1" applyFill="1" applyBorder="1" applyAlignment="1" applyProtection="1">
      <alignment horizontal="center" vertical="center"/>
      <protection locked="0"/>
    </xf>
    <xf numFmtId="0" fontId="9" fillId="0" borderId="86" xfId="0" applyFont="1" applyBorder="1">
      <alignment vertical="center"/>
    </xf>
    <xf numFmtId="0" fontId="13" fillId="2" borderId="51" xfId="0" applyFont="1" applyFill="1" applyBorder="1" applyAlignment="1" applyProtection="1">
      <alignment horizontal="center" vertical="center"/>
      <protection locked="0"/>
    </xf>
    <xf numFmtId="0" fontId="13" fillId="2" borderId="34" xfId="0" applyFont="1" applyFill="1" applyBorder="1" applyAlignment="1" applyProtection="1">
      <alignment horizontal="center" vertical="center"/>
      <protection locked="0"/>
    </xf>
    <xf numFmtId="0" fontId="20" fillId="0" borderId="50" xfId="0" applyFont="1" applyBorder="1" applyAlignment="1">
      <alignment horizontal="center" vertical="center"/>
    </xf>
    <xf numFmtId="0" fontId="20" fillId="0" borderId="65" xfId="0" applyFont="1" applyBorder="1" applyAlignment="1">
      <alignment horizontal="center" vertical="center"/>
    </xf>
    <xf numFmtId="0" fontId="20" fillId="0" borderId="153" xfId="0" applyFont="1" applyBorder="1" applyAlignment="1">
      <alignment horizontal="center" vertical="center"/>
    </xf>
    <xf numFmtId="0" fontId="13" fillId="2" borderId="18"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9" fillId="0" borderId="91" xfId="0" applyFont="1" applyBorder="1">
      <alignment vertical="center"/>
    </xf>
    <xf numFmtId="0" fontId="9" fillId="0" borderId="39" xfId="0" applyFont="1" applyBorder="1">
      <alignment vertical="center"/>
    </xf>
    <xf numFmtId="0" fontId="9" fillId="0" borderId="65" xfId="0" applyFont="1" applyBorder="1">
      <alignment vertical="center"/>
    </xf>
    <xf numFmtId="0" fontId="8" fillId="11" borderId="77" xfId="0" applyFont="1" applyFill="1" applyBorder="1" applyAlignment="1" applyProtection="1">
      <alignment horizontal="center" vertical="center"/>
      <protection locked="0"/>
    </xf>
    <xf numFmtId="0" fontId="8" fillId="11" borderId="154" xfId="0" applyFont="1" applyFill="1" applyBorder="1" applyAlignment="1" applyProtection="1">
      <alignment horizontal="center" vertical="center"/>
      <protection locked="0"/>
    </xf>
    <xf numFmtId="0" fontId="8" fillId="11" borderId="75" xfId="0" applyFont="1" applyFill="1" applyBorder="1" applyAlignment="1" applyProtection="1">
      <alignment horizontal="center" vertical="center"/>
      <protection locked="0"/>
    </xf>
    <xf numFmtId="0" fontId="8" fillId="11" borderId="156" xfId="0" applyFont="1" applyFill="1" applyBorder="1" applyAlignment="1" applyProtection="1">
      <alignment horizontal="center" vertical="center"/>
      <protection locked="0"/>
    </xf>
    <xf numFmtId="0" fontId="9" fillId="0" borderId="75" xfId="0" applyFont="1" applyBorder="1" applyAlignment="1">
      <alignment horizontal="center" vertical="center"/>
    </xf>
    <xf numFmtId="0" fontId="9" fillId="0" borderId="156" xfId="0" applyFont="1" applyBorder="1" applyAlignment="1">
      <alignment horizontal="center" vertical="center"/>
    </xf>
    <xf numFmtId="0" fontId="9" fillId="0" borderId="1" xfId="0" applyFont="1" applyBorder="1">
      <alignment vertical="center"/>
    </xf>
    <xf numFmtId="0" fontId="3" fillId="0" borderId="1" xfId="0" applyFont="1" applyBorder="1" applyAlignment="1">
      <alignment horizontal="right" vertical="center"/>
    </xf>
    <xf numFmtId="0" fontId="3" fillId="0" borderId="15" xfId="0" applyFont="1" applyBorder="1" applyAlignment="1">
      <alignment horizontal="left" vertical="center"/>
    </xf>
    <xf numFmtId="0" fontId="9" fillId="0" borderId="51" xfId="0" applyFont="1" applyBorder="1">
      <alignment vertical="center"/>
    </xf>
    <xf numFmtId="0" fontId="9" fillId="0" borderId="42" xfId="0" applyFont="1" applyBorder="1">
      <alignment vertical="center"/>
    </xf>
    <xf numFmtId="0" fontId="9" fillId="0" borderId="15" xfId="0" applyFont="1" applyBorder="1">
      <alignment vertical="center"/>
    </xf>
    <xf numFmtId="0" fontId="9" fillId="0" borderId="11" xfId="0" applyFont="1" applyBorder="1">
      <alignment vertical="center"/>
    </xf>
    <xf numFmtId="0" fontId="11" fillId="0" borderId="11" xfId="0" applyFont="1" applyBorder="1" applyAlignment="1">
      <alignment vertical="center" wrapText="1"/>
    </xf>
    <xf numFmtId="0" fontId="8" fillId="0" borderId="11" xfId="0" applyFont="1" applyBorder="1" applyAlignment="1">
      <alignment horizontal="center" vertical="center"/>
    </xf>
    <xf numFmtId="0" fontId="8" fillId="0" borderId="19" xfId="0" applyFont="1" applyBorder="1" applyAlignment="1">
      <alignment horizontal="center" vertical="center"/>
    </xf>
    <xf numFmtId="0" fontId="11" fillId="0" borderId="0" xfId="0" applyFont="1" applyAlignment="1">
      <alignment vertical="center" wrapText="1"/>
    </xf>
    <xf numFmtId="0" fontId="9" fillId="0" borderId="9" xfId="0" applyFont="1" applyBorder="1">
      <alignment vertical="center"/>
    </xf>
    <xf numFmtId="0" fontId="12" fillId="0" borderId="9" xfId="0" applyFont="1" applyBorder="1" applyAlignment="1">
      <alignment vertical="center" wrapText="1"/>
    </xf>
    <xf numFmtId="0" fontId="8" fillId="0" borderId="9" xfId="0" applyFont="1" applyBorder="1" applyAlignment="1">
      <alignment horizontal="center" vertical="center"/>
    </xf>
    <xf numFmtId="0" fontId="13" fillId="8" borderId="9" xfId="0" applyFont="1" applyFill="1" applyBorder="1" applyAlignment="1">
      <alignment horizontal="center" vertical="center"/>
    </xf>
    <xf numFmtId="0" fontId="8" fillId="0" borderId="9" xfId="0" applyFont="1" applyBorder="1">
      <alignment vertical="center"/>
    </xf>
    <xf numFmtId="0" fontId="15" fillId="0" borderId="9" xfId="0" applyFont="1" applyBorder="1">
      <alignment vertical="center"/>
    </xf>
    <xf numFmtId="0" fontId="9" fillId="0" borderId="21" xfId="0" applyFont="1" applyBorder="1">
      <alignment vertical="center"/>
    </xf>
    <xf numFmtId="0" fontId="8" fillId="0" borderId="11" xfId="0" applyFont="1" applyBorder="1">
      <alignment vertical="center"/>
    </xf>
    <xf numFmtId="0" fontId="9" fillId="0" borderId="19" xfId="0" applyFont="1" applyBorder="1">
      <alignment vertical="center"/>
    </xf>
    <xf numFmtId="0" fontId="15" fillId="0" borderId="0" xfId="0" applyFont="1">
      <alignment vertical="center"/>
    </xf>
    <xf numFmtId="0" fontId="10" fillId="0" borderId="12" xfId="0" applyFont="1" applyBorder="1" applyAlignment="1">
      <alignment vertical="center" wrapText="1"/>
    </xf>
    <xf numFmtId="180" fontId="9" fillId="10" borderId="46" xfId="0" applyNumberFormat="1" applyFont="1" applyFill="1" applyBorder="1" applyAlignment="1">
      <alignment horizontal="center" vertical="center"/>
    </xf>
    <xf numFmtId="180" fontId="9" fillId="10" borderId="113" xfId="0" applyNumberFormat="1" applyFont="1" applyFill="1" applyBorder="1" applyAlignment="1">
      <alignment horizontal="center" vertical="center"/>
    </xf>
    <xf numFmtId="180" fontId="9" fillId="10" borderId="103" xfId="0" applyNumberFormat="1" applyFont="1" applyFill="1" applyBorder="1" applyAlignment="1">
      <alignment horizontal="center" vertical="center"/>
    </xf>
    <xf numFmtId="180" fontId="9" fillId="10" borderId="61" xfId="0" applyNumberFormat="1" applyFont="1" applyFill="1" applyBorder="1" applyAlignment="1">
      <alignment horizontal="center" vertical="center"/>
    </xf>
    <xf numFmtId="177" fontId="9" fillId="10" borderId="46" xfId="0" applyNumberFormat="1" applyFont="1" applyFill="1" applyBorder="1" applyAlignment="1">
      <alignment horizontal="center" vertical="center"/>
    </xf>
    <xf numFmtId="0" fontId="7" fillId="0" borderId="107" xfId="0" applyFont="1" applyBorder="1" applyAlignment="1">
      <alignment horizontal="center" vertical="center" wrapText="1"/>
    </xf>
    <xf numFmtId="0" fontId="12" fillId="0" borderId="0" xfId="0" applyFont="1" applyAlignment="1">
      <alignment horizontal="center" textRotation="90" wrapText="1"/>
    </xf>
    <xf numFmtId="177" fontId="9" fillId="0" borderId="0" xfId="1" applyNumberFormat="1" applyFont="1" applyFill="1" applyBorder="1" applyAlignment="1" applyProtection="1">
      <alignment vertical="center" wrapText="1"/>
    </xf>
    <xf numFmtId="0" fontId="9" fillId="0" borderId="46" xfId="0" applyFont="1" applyBorder="1">
      <alignment vertical="center"/>
    </xf>
    <xf numFmtId="177" fontId="9" fillId="13" borderId="162" xfId="1" applyNumberFormat="1" applyFont="1" applyFill="1" applyBorder="1" applyAlignment="1" applyProtection="1">
      <alignment vertical="center" wrapText="1"/>
    </xf>
    <xf numFmtId="176" fontId="9" fillId="13" borderId="162" xfId="1" applyNumberFormat="1" applyFont="1" applyFill="1" applyBorder="1" applyAlignment="1" applyProtection="1">
      <alignment vertical="center" wrapText="1"/>
    </xf>
    <xf numFmtId="177" fontId="9" fillId="0" borderId="162" xfId="1" applyNumberFormat="1" applyFont="1" applyFill="1" applyBorder="1" applyAlignment="1" applyProtection="1">
      <alignment vertical="center" wrapText="1"/>
    </xf>
    <xf numFmtId="0" fontId="9" fillId="0" borderId="61" xfId="0" applyFont="1" applyBorder="1">
      <alignment vertical="center"/>
    </xf>
    <xf numFmtId="177" fontId="9" fillId="13" borderId="90" xfId="1" applyNumberFormat="1" applyFont="1" applyFill="1" applyBorder="1" applyAlignment="1" applyProtection="1">
      <alignment vertical="center" wrapText="1"/>
    </xf>
    <xf numFmtId="0" fontId="9" fillId="13" borderId="162" xfId="1" applyNumberFormat="1" applyFont="1" applyFill="1" applyBorder="1" applyAlignment="1" applyProtection="1">
      <alignment vertical="center" wrapText="1"/>
    </xf>
    <xf numFmtId="185" fontId="9" fillId="13" borderId="162" xfId="1" applyNumberFormat="1" applyFont="1" applyFill="1" applyBorder="1" applyAlignment="1" applyProtection="1">
      <alignment vertical="center" wrapText="1"/>
    </xf>
    <xf numFmtId="180" fontId="9" fillId="13" borderId="162" xfId="1" applyNumberFormat="1" applyFont="1" applyFill="1" applyBorder="1" applyAlignment="1" applyProtection="1">
      <alignment vertical="center" wrapText="1"/>
    </xf>
    <xf numFmtId="177" fontId="9" fillId="10" borderId="61" xfId="0" applyNumberFormat="1" applyFont="1" applyFill="1" applyBorder="1" applyAlignment="1">
      <alignment horizontal="center" vertical="center"/>
    </xf>
    <xf numFmtId="0" fontId="9" fillId="0" borderId="92" xfId="0" applyFont="1" applyBorder="1" applyAlignment="1">
      <alignment horizontal="center" vertical="center" wrapText="1"/>
    </xf>
    <xf numFmtId="0" fontId="9" fillId="0" borderId="108" xfId="0" applyFont="1" applyBorder="1" applyAlignment="1">
      <alignment horizontal="center" vertical="center" wrapText="1"/>
    </xf>
    <xf numFmtId="0" fontId="9" fillId="0" borderId="149"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24" xfId="0" applyFont="1" applyBorder="1" applyAlignment="1">
      <alignment horizontal="center" vertical="center" wrapText="1"/>
    </xf>
    <xf numFmtId="186" fontId="9" fillId="11" borderId="55" xfId="0" applyNumberFormat="1" applyFont="1" applyFill="1" applyBorder="1" applyAlignment="1" applyProtection="1">
      <alignment horizontal="center" vertical="center"/>
      <protection locked="0"/>
    </xf>
    <xf numFmtId="186" fontId="9" fillId="11" borderId="56" xfId="0" applyNumberFormat="1" applyFont="1" applyFill="1" applyBorder="1" applyAlignment="1" applyProtection="1">
      <alignment horizontal="center" vertical="center"/>
      <protection locked="0"/>
    </xf>
    <xf numFmtId="186" fontId="9" fillId="11" borderId="75" xfId="0" applyNumberFormat="1" applyFont="1" applyFill="1" applyBorder="1" applyAlignment="1" applyProtection="1">
      <alignment horizontal="center" vertical="center"/>
      <protection locked="0"/>
    </xf>
    <xf numFmtId="188" fontId="9" fillId="13" borderId="162" xfId="1" applyNumberFormat="1" applyFont="1" applyFill="1" applyBorder="1" applyAlignment="1" applyProtection="1">
      <alignment vertical="center" wrapText="1"/>
    </xf>
    <xf numFmtId="180" fontId="9" fillId="10" borderId="162" xfId="0" applyNumberFormat="1" applyFont="1" applyFill="1" applyBorder="1" applyAlignment="1">
      <alignment horizontal="center" vertical="center"/>
    </xf>
    <xf numFmtId="180" fontId="9" fillId="10" borderId="90" xfId="0" applyNumberFormat="1" applyFont="1" applyFill="1" applyBorder="1" applyAlignment="1">
      <alignment horizontal="center" vertical="center"/>
    </xf>
    <xf numFmtId="189" fontId="9" fillId="13" borderId="162" xfId="1" applyNumberFormat="1" applyFont="1" applyFill="1" applyBorder="1" applyAlignment="1" applyProtection="1">
      <alignment vertical="center" wrapText="1"/>
    </xf>
    <xf numFmtId="190" fontId="9" fillId="13" borderId="162" xfId="1" applyNumberFormat="1" applyFont="1" applyFill="1" applyBorder="1" applyAlignment="1" applyProtection="1">
      <alignment vertical="center" wrapText="1"/>
    </xf>
    <xf numFmtId="9" fontId="9" fillId="0" borderId="103" xfId="1" applyNumberFormat="1" applyFont="1" applyFill="1" applyBorder="1" applyAlignment="1" applyProtection="1">
      <alignment vertical="center"/>
    </xf>
    <xf numFmtId="0" fontId="9" fillId="0" borderId="0" xfId="0" applyFont="1" applyAlignment="1">
      <alignment horizontal="center" vertical="center" wrapText="1"/>
    </xf>
    <xf numFmtId="0" fontId="16" fillId="0" borderId="0" xfId="0" applyFont="1" applyAlignment="1">
      <alignment horizontal="center" vertical="center"/>
    </xf>
    <xf numFmtId="0" fontId="7" fillId="0" borderId="0" xfId="0" applyFont="1" applyAlignment="1">
      <alignment horizontal="center" vertical="center"/>
    </xf>
    <xf numFmtId="9" fontId="7" fillId="0" borderId="0" xfId="0" applyNumberFormat="1"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right" vertical="center"/>
    </xf>
    <xf numFmtId="0" fontId="9" fillId="0" borderId="113" xfId="0" applyFont="1" applyBorder="1">
      <alignment vertical="center"/>
    </xf>
    <xf numFmtId="40" fontId="9" fillId="0" borderId="113" xfId="1" applyNumberFormat="1" applyFont="1" applyFill="1" applyBorder="1" applyAlignment="1" applyProtection="1">
      <alignment vertical="center" shrinkToFit="1"/>
    </xf>
    <xf numFmtId="184" fontId="7" fillId="0" borderId="0" xfId="1" applyNumberFormat="1" applyFont="1" applyFill="1" applyBorder="1" applyAlignment="1" applyProtection="1">
      <alignment vertical="center"/>
    </xf>
    <xf numFmtId="0" fontId="9" fillId="0" borderId="0" xfId="0" applyFont="1" applyAlignment="1">
      <alignment horizontal="center" textRotation="90"/>
    </xf>
    <xf numFmtId="0" fontId="7" fillId="0" borderId="0" xfId="0" applyFont="1" applyAlignment="1">
      <alignment vertical="center" wrapText="1"/>
    </xf>
    <xf numFmtId="0" fontId="9" fillId="0" borderId="0" xfId="0" applyFont="1" applyAlignment="1">
      <alignment textRotation="90" wrapText="1"/>
    </xf>
    <xf numFmtId="0" fontId="9" fillId="0" borderId="0" xfId="0" applyFont="1" applyAlignment="1">
      <alignment textRotation="90"/>
    </xf>
    <xf numFmtId="0" fontId="7" fillId="0" borderId="0" xfId="0" applyFont="1">
      <alignment vertical="center"/>
    </xf>
    <xf numFmtId="0" fontId="9" fillId="0" borderId="0" xfId="0" applyFont="1" applyAlignment="1">
      <alignment horizontal="right" vertical="center"/>
    </xf>
    <xf numFmtId="0" fontId="7" fillId="0" borderId="0" xfId="0" applyFont="1" applyAlignment="1">
      <alignment vertical="top" wrapText="1"/>
    </xf>
    <xf numFmtId="184" fontId="7" fillId="0" borderId="46" xfId="1" applyNumberFormat="1" applyFont="1" applyFill="1" applyBorder="1" applyAlignment="1" applyProtection="1">
      <alignment horizontal="center" vertical="center"/>
    </xf>
    <xf numFmtId="0" fontId="9" fillId="13" borderId="46" xfId="0" applyFont="1" applyFill="1" applyBorder="1" applyAlignment="1">
      <alignment textRotation="90"/>
    </xf>
    <xf numFmtId="0" fontId="13" fillId="2" borderId="61" xfId="0" applyFont="1" applyFill="1" applyBorder="1" applyAlignment="1" applyProtection="1">
      <alignment horizontal="center" vertical="center"/>
      <protection locked="0"/>
    </xf>
    <xf numFmtId="0" fontId="13" fillId="2" borderId="89" xfId="0" applyFont="1" applyFill="1" applyBorder="1" applyAlignment="1" applyProtection="1">
      <alignment horizontal="center" vertical="center"/>
      <protection locked="0"/>
    </xf>
    <xf numFmtId="0" fontId="23" fillId="0" borderId="75" xfId="0" applyFont="1" applyBorder="1" applyAlignment="1">
      <alignment horizontal="center" vertical="center"/>
    </xf>
    <xf numFmtId="0" fontId="9" fillId="8" borderId="0" xfId="0" applyFont="1" applyFill="1">
      <alignment vertical="center"/>
    </xf>
    <xf numFmtId="0" fontId="9" fillId="8" borderId="0" xfId="0" applyFont="1" applyFill="1" applyAlignment="1" applyProtection="1">
      <alignment horizontal="center" vertical="center"/>
      <protection locked="0"/>
    </xf>
    <xf numFmtId="186" fontId="9" fillId="8" borderId="0" xfId="0" applyNumberFormat="1" applyFont="1" applyFill="1" applyAlignment="1" applyProtection="1">
      <alignment horizontal="center" vertical="center"/>
      <protection locked="0"/>
    </xf>
    <xf numFmtId="180" fontId="9" fillId="8" borderId="0" xfId="0" applyNumberFormat="1" applyFont="1" applyFill="1" applyAlignment="1" applyProtection="1">
      <alignment horizontal="center" vertical="center"/>
      <protection locked="0"/>
    </xf>
    <xf numFmtId="186" fontId="9" fillId="0" borderId="113" xfId="0" applyNumberFormat="1" applyFont="1" applyBorder="1">
      <alignment vertical="center"/>
    </xf>
    <xf numFmtId="186" fontId="9" fillId="0" borderId="46" xfId="0" applyNumberFormat="1" applyFont="1" applyBorder="1">
      <alignment vertical="center"/>
    </xf>
    <xf numFmtId="186" fontId="9" fillId="0" borderId="162" xfId="0" applyNumberFormat="1" applyFont="1" applyBorder="1" applyAlignment="1">
      <alignment horizontal="right" vertical="center"/>
    </xf>
    <xf numFmtId="2" fontId="9" fillId="11" borderId="55" xfId="0" applyNumberFormat="1" applyFont="1" applyFill="1" applyBorder="1" applyAlignment="1" applyProtection="1">
      <alignment horizontal="center" vertical="center"/>
      <protection locked="0"/>
    </xf>
    <xf numFmtId="0" fontId="9" fillId="0" borderId="56" xfId="0" applyFont="1" applyBorder="1" applyAlignment="1">
      <alignment horizontal="center" vertical="center"/>
    </xf>
    <xf numFmtId="178" fontId="9" fillId="0" borderId="176" xfId="0" applyNumberFormat="1" applyFont="1" applyBorder="1" applyAlignment="1">
      <alignment horizontal="center" vertical="center"/>
    </xf>
    <xf numFmtId="0" fontId="9" fillId="0" borderId="155" xfId="0" applyFont="1" applyBorder="1" applyAlignment="1">
      <alignment horizontal="center" vertical="center"/>
    </xf>
    <xf numFmtId="178" fontId="9" fillId="0" borderId="177" xfId="0" applyNumberFormat="1" applyFont="1" applyBorder="1" applyAlignment="1">
      <alignment horizontal="center" vertical="center"/>
    </xf>
    <xf numFmtId="0" fontId="9" fillId="11" borderId="161" xfId="0" applyFont="1" applyFill="1" applyBorder="1" applyAlignment="1" applyProtection="1">
      <alignment horizontal="center" vertical="center" shrinkToFit="1"/>
      <protection locked="0"/>
    </xf>
    <xf numFmtId="0" fontId="9" fillId="11" borderId="56" xfId="0" applyFont="1" applyFill="1" applyBorder="1" applyAlignment="1" applyProtection="1">
      <alignment horizontal="center" vertical="center" shrinkToFit="1"/>
      <protection locked="0"/>
    </xf>
    <xf numFmtId="0" fontId="9" fillId="11" borderId="77" xfId="0" applyFont="1" applyFill="1" applyBorder="1" applyAlignment="1" applyProtection="1">
      <alignment horizontal="center" vertical="center" shrinkToFit="1"/>
      <protection locked="0"/>
    </xf>
    <xf numFmtId="180" fontId="9" fillId="11" borderId="55" xfId="0" applyNumberFormat="1" applyFont="1" applyFill="1" applyBorder="1" applyAlignment="1" applyProtection="1">
      <alignment horizontal="center" vertical="center" shrinkToFit="1"/>
      <protection locked="0"/>
    </xf>
    <xf numFmtId="180" fontId="9" fillId="11" borderId="77" xfId="0" applyNumberFormat="1" applyFont="1" applyFill="1" applyBorder="1" applyAlignment="1" applyProtection="1">
      <alignment horizontal="center" vertical="center" shrinkToFit="1"/>
      <protection locked="0"/>
    </xf>
    <xf numFmtId="40" fontId="7" fillId="0" borderId="46" xfId="1" applyNumberFormat="1" applyFont="1" applyFill="1" applyBorder="1" applyAlignment="1" applyProtection="1">
      <alignment horizontal="center" vertical="center"/>
    </xf>
    <xf numFmtId="184" fontId="7" fillId="0" borderId="165" xfId="1" applyNumberFormat="1" applyFont="1" applyFill="1" applyBorder="1" applyAlignment="1" applyProtection="1">
      <alignment horizontal="center" vertical="center"/>
    </xf>
    <xf numFmtId="40" fontId="7" fillId="0" borderId="162" xfId="1" applyNumberFormat="1" applyFont="1" applyFill="1" applyBorder="1" applyAlignment="1" applyProtection="1">
      <alignment horizontal="center" vertical="center"/>
    </xf>
    <xf numFmtId="186" fontId="9" fillId="11" borderId="112" xfId="0" applyNumberFormat="1" applyFont="1" applyFill="1" applyBorder="1" applyAlignment="1" applyProtection="1">
      <alignment horizontal="center" vertical="center"/>
      <protection locked="0"/>
    </xf>
    <xf numFmtId="0" fontId="27" fillId="0" borderId="0" xfId="0" applyFont="1">
      <alignment vertical="center"/>
    </xf>
    <xf numFmtId="0" fontId="28" fillId="0" borderId="0" xfId="0" applyFont="1">
      <alignment vertical="center"/>
    </xf>
    <xf numFmtId="0" fontId="29" fillId="0" borderId="0" xfId="0" applyFont="1" applyAlignment="1">
      <alignment horizontal="right" vertical="center"/>
    </xf>
    <xf numFmtId="0" fontId="30" fillId="2" borderId="1" xfId="0" applyFont="1" applyFill="1" applyBorder="1" applyAlignment="1" applyProtection="1">
      <alignment horizontal="center" vertical="center"/>
      <protection locked="0"/>
    </xf>
    <xf numFmtId="0" fontId="27" fillId="0" borderId="1" xfId="0" applyFont="1" applyBorder="1">
      <alignment vertical="center"/>
    </xf>
    <xf numFmtId="0" fontId="30" fillId="2" borderId="0" xfId="0" applyFont="1" applyFill="1" applyAlignment="1" applyProtection="1">
      <alignment horizontal="center" vertical="center"/>
      <protection locked="0"/>
    </xf>
    <xf numFmtId="0" fontId="27" fillId="0" borderId="0" xfId="0" applyFont="1" applyAlignment="1">
      <alignment horizontal="right" vertical="center"/>
    </xf>
    <xf numFmtId="0" fontId="27" fillId="0" borderId="2" xfId="0" applyFont="1" applyBorder="1">
      <alignment vertical="center"/>
    </xf>
    <xf numFmtId="0" fontId="30" fillId="2" borderId="28" xfId="0" applyFont="1" applyFill="1" applyBorder="1" applyAlignment="1" applyProtection="1">
      <alignment horizontal="center" vertical="center"/>
      <protection locked="0"/>
    </xf>
    <xf numFmtId="0" fontId="29" fillId="3" borderId="1" xfId="0" applyFont="1" applyFill="1" applyBorder="1" applyAlignment="1" applyProtection="1">
      <alignment horizontal="left" vertical="center"/>
      <protection locked="0"/>
    </xf>
    <xf numFmtId="0" fontId="29" fillId="3" borderId="8" xfId="0" applyFont="1" applyFill="1" applyBorder="1" applyAlignment="1" applyProtection="1">
      <alignment horizontal="left" vertical="center"/>
      <protection locked="0"/>
    </xf>
    <xf numFmtId="0" fontId="27" fillId="0" borderId="18"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0" xfId="0" applyFont="1" applyAlignment="1">
      <alignment horizontal="left" vertical="top" wrapText="1"/>
    </xf>
    <xf numFmtId="0" fontId="29" fillId="3" borderId="0" xfId="0" applyFont="1" applyFill="1" applyAlignment="1" applyProtection="1">
      <alignment horizontal="left" vertical="center"/>
      <protection locked="0"/>
    </xf>
    <xf numFmtId="0" fontId="29" fillId="3" borderId="6" xfId="0" applyFont="1" applyFill="1" applyBorder="1" applyAlignment="1" applyProtection="1">
      <alignment horizontal="left" vertical="center"/>
      <protection locked="0"/>
    </xf>
    <xf numFmtId="0" fontId="27" fillId="0" borderId="14"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20"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30" fillId="2" borderId="5" xfId="0" applyFont="1" applyFill="1" applyBorder="1" applyAlignment="1" applyProtection="1">
      <alignment horizontal="center" vertical="center"/>
      <protection locked="0"/>
    </xf>
    <xf numFmtId="0" fontId="27" fillId="0" borderId="0" xfId="0" applyFont="1" applyAlignment="1">
      <alignment horizontal="center" vertical="center"/>
    </xf>
    <xf numFmtId="0" fontId="27" fillId="0" borderId="29" xfId="0" applyFont="1" applyBorder="1">
      <alignment vertical="center"/>
    </xf>
    <xf numFmtId="0" fontId="27" fillId="0" borderId="39" xfId="0" applyFont="1" applyBorder="1" applyAlignment="1">
      <alignment vertical="top"/>
    </xf>
    <xf numFmtId="0" fontId="27" fillId="0" borderId="0" xfId="0" applyFont="1" applyAlignment="1">
      <alignment vertical="top"/>
    </xf>
    <xf numFmtId="0" fontId="27" fillId="0" borderId="6" xfId="0" applyFont="1" applyBorder="1" applyAlignment="1">
      <alignment vertical="top"/>
    </xf>
    <xf numFmtId="0" fontId="27" fillId="0" borderId="29" xfId="0" applyFont="1" applyBorder="1" applyAlignment="1">
      <alignment horizontal="center" vertical="center"/>
    </xf>
    <xf numFmtId="0" fontId="27" fillId="0" borderId="11" xfId="0" applyFont="1" applyBorder="1" applyAlignment="1">
      <alignment horizontal="left" vertical="top" wrapText="1"/>
    </xf>
    <xf numFmtId="0" fontId="27" fillId="0" borderId="18" xfId="0" applyFont="1" applyBorder="1" applyAlignment="1">
      <alignment horizontal="left" vertical="top"/>
    </xf>
    <xf numFmtId="0" fontId="27" fillId="0" borderId="11" xfId="0" applyFont="1" applyBorder="1" applyAlignment="1">
      <alignment horizontal="left" vertical="top"/>
    </xf>
    <xf numFmtId="0" fontId="30" fillId="2" borderId="13" xfId="0" applyFont="1" applyFill="1" applyBorder="1" applyAlignment="1" applyProtection="1">
      <alignment horizontal="center" vertical="center"/>
      <protection locked="0"/>
    </xf>
    <xf numFmtId="0" fontId="27" fillId="0" borderId="11" xfId="0" applyFont="1" applyBorder="1">
      <alignment vertical="center"/>
    </xf>
    <xf numFmtId="0" fontId="27" fillId="0" borderId="11" xfId="0" applyFont="1" applyBorder="1" applyAlignment="1">
      <alignment horizontal="left" vertical="center"/>
    </xf>
    <xf numFmtId="0" fontId="30" fillId="2" borderId="11" xfId="0" applyFont="1" applyFill="1" applyBorder="1" applyAlignment="1" applyProtection="1">
      <alignment horizontal="center" vertical="center"/>
      <protection locked="0"/>
    </xf>
    <xf numFmtId="0" fontId="27" fillId="0" borderId="40" xfId="0" applyFont="1" applyBorder="1" applyAlignment="1">
      <alignment horizontal="center" vertical="center"/>
    </xf>
    <xf numFmtId="0" fontId="29" fillId="3" borderId="11" xfId="0" applyFont="1" applyFill="1" applyBorder="1" applyAlignment="1" applyProtection="1">
      <alignment horizontal="left" vertical="center"/>
      <protection locked="0"/>
    </xf>
    <xf numFmtId="0" fontId="29" fillId="3" borderId="12" xfId="0" applyFont="1" applyFill="1" applyBorder="1" applyAlignment="1" applyProtection="1">
      <alignment horizontal="left" vertical="center"/>
      <protection locked="0"/>
    </xf>
    <xf numFmtId="0" fontId="27" fillId="0" borderId="14" xfId="0" applyFont="1" applyBorder="1" applyAlignment="1">
      <alignment horizontal="left" vertical="top"/>
    </xf>
    <xf numFmtId="0" fontId="27" fillId="0" borderId="0" xfId="0" applyFont="1" applyAlignment="1">
      <alignment horizontal="left" vertical="top"/>
    </xf>
    <xf numFmtId="0" fontId="30" fillId="0" borderId="5" xfId="0" applyFont="1" applyBorder="1" applyAlignment="1">
      <alignment horizontal="center" vertical="center"/>
    </xf>
    <xf numFmtId="0" fontId="27" fillId="0" borderId="0" xfId="0" applyFont="1" applyAlignment="1">
      <alignment horizontal="left" vertical="center"/>
    </xf>
    <xf numFmtId="0" fontId="27" fillId="0" borderId="5" xfId="5" applyFont="1" applyBorder="1" applyAlignment="1">
      <alignment horizontal="right" vertical="center"/>
    </xf>
    <xf numFmtId="0" fontId="27" fillId="0" borderId="0" xfId="5" applyFont="1">
      <alignment vertical="center"/>
    </xf>
    <xf numFmtId="0" fontId="27" fillId="0" borderId="29" xfId="5" applyFont="1" applyBorder="1">
      <alignment vertical="center"/>
    </xf>
    <xf numFmtId="0" fontId="27" fillId="0" borderId="43" xfId="0" applyFont="1" applyBorder="1" applyAlignment="1">
      <alignment horizontal="left" vertical="top" wrapText="1"/>
    </xf>
    <xf numFmtId="0" fontId="27" fillId="0" borderId="2" xfId="0" applyFont="1" applyBorder="1" applyAlignment="1">
      <alignment horizontal="left" vertical="top" wrapText="1"/>
    </xf>
    <xf numFmtId="0" fontId="27" fillId="0" borderId="3" xfId="5" applyFont="1" applyBorder="1" applyAlignment="1">
      <alignment horizontal="right" vertical="center"/>
    </xf>
    <xf numFmtId="0" fontId="27" fillId="0" borderId="2" xfId="5" applyFont="1" applyBorder="1">
      <alignment vertical="center"/>
    </xf>
    <xf numFmtId="0" fontId="27" fillId="0" borderId="2" xfId="5" applyFont="1" applyBorder="1" applyAlignment="1">
      <alignment horizontal="right" vertical="center"/>
    </xf>
    <xf numFmtId="0" fontId="30" fillId="0" borderId="2" xfId="0" applyFont="1" applyBorder="1" applyAlignment="1">
      <alignment horizontal="center" vertical="center"/>
    </xf>
    <xf numFmtId="0" fontId="28" fillId="0" borderId="2" xfId="0" applyFont="1" applyBorder="1" applyAlignment="1">
      <alignment vertical="center" wrapText="1"/>
    </xf>
    <xf numFmtId="0" fontId="27" fillId="0" borderId="2" xfId="5" applyFont="1" applyBorder="1" applyAlignment="1">
      <alignment horizontal="left" vertical="center"/>
    </xf>
    <xf numFmtId="0" fontId="27" fillId="0" borderId="27" xfId="5" applyFont="1" applyBorder="1">
      <alignment vertical="center"/>
    </xf>
    <xf numFmtId="0" fontId="27" fillId="0" borderId="0" xfId="5" applyFont="1" applyAlignment="1">
      <alignment horizontal="right" vertical="center"/>
    </xf>
    <xf numFmtId="0" fontId="30" fillId="0" borderId="0" xfId="0" applyFont="1" applyAlignment="1">
      <alignment horizontal="center" vertical="center"/>
    </xf>
    <xf numFmtId="0" fontId="28" fillId="0" borderId="0" xfId="0" applyFont="1" applyAlignment="1">
      <alignment vertical="center" wrapText="1"/>
    </xf>
    <xf numFmtId="0" fontId="27" fillId="0" borderId="0" xfId="5" applyFont="1" applyAlignment="1">
      <alignment horizontal="left" vertical="center"/>
    </xf>
    <xf numFmtId="0" fontId="27" fillId="0" borderId="11" xfId="5" applyFont="1" applyBorder="1">
      <alignment vertical="center"/>
    </xf>
    <xf numFmtId="0" fontId="27" fillId="0" borderId="40" xfId="5" applyFont="1" applyBorder="1">
      <alignment vertical="center"/>
    </xf>
    <xf numFmtId="0" fontId="30" fillId="2" borderId="30" xfId="0" applyFont="1" applyFill="1" applyBorder="1" applyAlignment="1" applyProtection="1">
      <alignment horizontal="center" vertical="center"/>
      <protection locked="0"/>
    </xf>
    <xf numFmtId="0" fontId="27" fillId="0" borderId="26" xfId="5" applyFont="1" applyBorder="1" applyAlignment="1">
      <alignment horizontal="left" vertical="center"/>
    </xf>
    <xf numFmtId="0" fontId="27" fillId="0" borderId="26" xfId="5" applyFont="1" applyBorder="1">
      <alignment vertical="center"/>
    </xf>
    <xf numFmtId="0" fontId="27" fillId="0" borderId="31" xfId="5" applyFont="1" applyBorder="1">
      <alignment vertical="center"/>
    </xf>
    <xf numFmtId="0" fontId="27" fillId="0" borderId="5" xfId="0" applyFont="1" applyBorder="1">
      <alignment vertical="center"/>
    </xf>
    <xf numFmtId="0" fontId="30" fillId="2" borderId="26" xfId="0" applyFont="1" applyFill="1" applyBorder="1" applyAlignment="1" applyProtection="1">
      <alignment horizontal="center" vertical="center"/>
      <protection locked="0"/>
    </xf>
    <xf numFmtId="0" fontId="27" fillId="0" borderId="26" xfId="0" applyFont="1" applyBorder="1">
      <alignment vertical="center"/>
    </xf>
    <xf numFmtId="0" fontId="27" fillId="0" borderId="44" xfId="0" applyFont="1" applyBorder="1" applyAlignment="1">
      <alignment vertical="top"/>
    </xf>
    <xf numFmtId="0" fontId="27" fillId="0" borderId="4" xfId="0" applyFont="1" applyBorder="1" applyAlignment="1">
      <alignment vertical="top"/>
    </xf>
    <xf numFmtId="0" fontId="27" fillId="0" borderId="7" xfId="0" applyFont="1" applyBorder="1" applyAlignment="1">
      <alignment vertical="top"/>
    </xf>
    <xf numFmtId="0" fontId="27" fillId="0" borderId="33" xfId="0" applyFont="1" applyBorder="1">
      <alignment vertical="center"/>
    </xf>
    <xf numFmtId="0" fontId="30" fillId="2" borderId="4" xfId="0" applyFont="1" applyFill="1" applyBorder="1" applyAlignment="1" applyProtection="1">
      <alignment horizontal="center" vertical="center"/>
      <protection locked="0"/>
    </xf>
    <xf numFmtId="0" fontId="27" fillId="0" borderId="4" xfId="5" applyFont="1" applyBorder="1" applyAlignment="1">
      <alignment horizontal="left" vertical="center"/>
    </xf>
    <xf numFmtId="0" fontId="27" fillId="0" borderId="4" xfId="0" applyFont="1" applyBorder="1">
      <alignment vertical="center"/>
    </xf>
    <xf numFmtId="0" fontId="27" fillId="0" borderId="4" xfId="5" applyFont="1" applyBorder="1">
      <alignment vertical="center"/>
    </xf>
    <xf numFmtId="0" fontId="27" fillId="0" borderId="24" xfId="5" applyFont="1" applyBorder="1">
      <alignment vertical="center"/>
    </xf>
    <xf numFmtId="0" fontId="29" fillId="3" borderId="4" xfId="0" applyFont="1" applyFill="1" applyBorder="1" applyAlignment="1" applyProtection="1">
      <alignment horizontal="left" vertical="center"/>
      <protection locked="0"/>
    </xf>
    <xf numFmtId="0" fontId="29" fillId="3" borderId="7" xfId="0" applyFont="1" applyFill="1" applyBorder="1" applyAlignment="1" applyProtection="1">
      <alignment horizontal="left" vertical="center"/>
      <protection locked="0"/>
    </xf>
    <xf numFmtId="0" fontId="27" fillId="0" borderId="16" xfId="0" applyFont="1" applyBorder="1" applyAlignment="1" applyProtection="1">
      <alignment horizontal="center" vertical="center"/>
      <protection locked="0"/>
    </xf>
    <xf numFmtId="0" fontId="27" fillId="0" borderId="17" xfId="0" applyFont="1" applyBorder="1" applyAlignment="1" applyProtection="1">
      <alignment horizontal="center" vertical="center"/>
      <protection locked="0"/>
    </xf>
    <xf numFmtId="0" fontId="27" fillId="0" borderId="1" xfId="5" applyFont="1" applyBorder="1" applyAlignment="1">
      <alignment horizontal="left" vertical="center"/>
    </xf>
    <xf numFmtId="0" fontId="27" fillId="0" borderId="1" xfId="5" applyFont="1" applyBorder="1" applyAlignment="1">
      <alignment horizontal="center" vertical="center"/>
    </xf>
    <xf numFmtId="0" fontId="27" fillId="0" borderId="35" xfId="5" applyFont="1" applyBorder="1" applyAlignment="1">
      <alignment vertical="center" wrapText="1"/>
    </xf>
    <xf numFmtId="0" fontId="27" fillId="0" borderId="0" xfId="5" applyFont="1" applyAlignment="1">
      <alignment horizontal="center" vertical="center"/>
    </xf>
    <xf numFmtId="0" fontId="27" fillId="0" borderId="29" xfId="5" applyFont="1" applyBorder="1" applyAlignment="1">
      <alignment vertical="center" wrapText="1"/>
    </xf>
    <xf numFmtId="0" fontId="30" fillId="2" borderId="25" xfId="0" applyFont="1" applyFill="1" applyBorder="1" applyAlignment="1" applyProtection="1">
      <alignment horizontal="center" vertical="center"/>
      <protection locked="0"/>
    </xf>
    <xf numFmtId="0" fontId="32" fillId="0" borderId="0" xfId="5" applyFont="1">
      <alignment vertical="center"/>
    </xf>
    <xf numFmtId="0" fontId="27" fillId="0" borderId="0" xfId="0" applyFont="1" applyAlignment="1">
      <alignment vertical="center" wrapText="1"/>
    </xf>
    <xf numFmtId="0" fontId="27" fillId="0" borderId="29" xfId="0" applyFont="1" applyBorder="1" applyAlignment="1">
      <alignment vertical="center" wrapText="1"/>
    </xf>
    <xf numFmtId="0" fontId="27" fillId="0" borderId="0" xfId="0" applyFont="1" applyAlignment="1">
      <alignment vertical="top" wrapText="1"/>
    </xf>
    <xf numFmtId="0" fontId="27" fillId="0" borderId="40" xfId="0" applyFont="1" applyBorder="1">
      <alignment vertical="center"/>
    </xf>
    <xf numFmtId="0" fontId="27" fillId="0" borderId="25" xfId="0" applyFont="1" applyBorder="1">
      <alignment vertical="center"/>
    </xf>
    <xf numFmtId="0" fontId="27" fillId="0" borderId="9" xfId="0" applyFont="1" applyBorder="1">
      <alignment vertical="center"/>
    </xf>
    <xf numFmtId="0" fontId="27" fillId="0" borderId="36" xfId="0" applyFont="1" applyBorder="1">
      <alignment vertical="center"/>
    </xf>
    <xf numFmtId="0" fontId="30" fillId="2" borderId="9" xfId="0" applyFont="1" applyFill="1" applyBorder="1" applyAlignment="1" applyProtection="1">
      <alignment horizontal="center" vertical="center"/>
      <protection locked="0"/>
    </xf>
    <xf numFmtId="0" fontId="29" fillId="3" borderId="9" xfId="0" applyFont="1" applyFill="1" applyBorder="1" applyAlignment="1" applyProtection="1">
      <alignment horizontal="left" vertical="center"/>
      <protection locked="0"/>
    </xf>
    <xf numFmtId="0" fontId="29" fillId="3" borderId="10" xfId="0" applyFont="1" applyFill="1" applyBorder="1" applyAlignment="1" applyProtection="1">
      <alignment horizontal="left" vertical="center"/>
      <protection locked="0"/>
    </xf>
    <xf numFmtId="0" fontId="27" fillId="0" borderId="39" xfId="0" applyFont="1" applyBorder="1" applyAlignment="1">
      <alignment horizontal="left" vertical="top"/>
    </xf>
    <xf numFmtId="0" fontId="30" fillId="0" borderId="13" xfId="0" applyFont="1" applyBorder="1" applyAlignment="1">
      <alignment horizontal="center" vertical="center"/>
    </xf>
    <xf numFmtId="0" fontId="27" fillId="0" borderId="39" xfId="0" applyFont="1" applyBorder="1">
      <alignment vertical="center"/>
    </xf>
    <xf numFmtId="0" fontId="30" fillId="0" borderId="25" xfId="0" applyFont="1" applyBorder="1" applyAlignment="1">
      <alignment horizontal="center" vertical="center"/>
    </xf>
    <xf numFmtId="0" fontId="30" fillId="0" borderId="11" xfId="0" applyFont="1" applyBorder="1" applyAlignment="1">
      <alignment horizontal="center" vertical="center"/>
    </xf>
    <xf numFmtId="0" fontId="27" fillId="0" borderId="27" xfId="0" applyFont="1" applyBorder="1" applyAlignment="1">
      <alignment horizontal="center" vertical="center"/>
    </xf>
    <xf numFmtId="0" fontId="27" fillId="0" borderId="31" xfId="0" applyFont="1" applyBorder="1" applyAlignment="1">
      <alignment horizontal="center" vertical="center"/>
    </xf>
    <xf numFmtId="0" fontId="27" fillId="0" borderId="15" xfId="0" applyFont="1" applyBorder="1" applyProtection="1">
      <alignment vertical="center"/>
      <protection locked="0"/>
    </xf>
    <xf numFmtId="0" fontId="27" fillId="0" borderId="44" xfId="0" applyFont="1" applyBorder="1">
      <alignment vertical="center"/>
    </xf>
    <xf numFmtId="0" fontId="27" fillId="0" borderId="24" xfId="0" applyFont="1" applyBorder="1">
      <alignment vertical="center"/>
    </xf>
    <xf numFmtId="0" fontId="27" fillId="0" borderId="17" xfId="0" applyFont="1" applyBorder="1" applyProtection="1">
      <alignment vertical="center"/>
      <protection locked="0"/>
    </xf>
    <xf numFmtId="0" fontId="27" fillId="0" borderId="20" xfId="0" applyFont="1" applyBorder="1" applyAlignment="1">
      <alignment horizontal="left" vertical="top"/>
    </xf>
    <xf numFmtId="0" fontId="27" fillId="0" borderId="9" xfId="0" applyFont="1" applyBorder="1" applyAlignment="1">
      <alignment horizontal="left" vertical="top"/>
    </xf>
    <xf numFmtId="0" fontId="27" fillId="0" borderId="15" xfId="0" applyFont="1" applyBorder="1">
      <alignment vertical="center"/>
    </xf>
    <xf numFmtId="0" fontId="27" fillId="0" borderId="14" xfId="0" applyFont="1" applyBorder="1" applyAlignment="1">
      <alignment vertical="top"/>
    </xf>
    <xf numFmtId="0" fontId="27" fillId="0" borderId="29" xfId="0" applyFont="1" applyBorder="1" applyAlignment="1">
      <alignment vertical="top"/>
    </xf>
    <xf numFmtId="0" fontId="27" fillId="0" borderId="14" xfId="0" applyFont="1" applyBorder="1" applyAlignment="1">
      <alignment vertical="top" wrapText="1"/>
    </xf>
    <xf numFmtId="0" fontId="27" fillId="0" borderId="29" xfId="0" applyFont="1" applyBorder="1" applyAlignment="1">
      <alignment vertical="top" wrapText="1"/>
    </xf>
    <xf numFmtId="0" fontId="27" fillId="0" borderId="20" xfId="0" applyFont="1" applyBorder="1" applyAlignment="1">
      <alignment vertical="top" wrapText="1"/>
    </xf>
    <xf numFmtId="0" fontId="27" fillId="0" borderId="9" xfId="0" applyFont="1" applyBorder="1" applyAlignment="1">
      <alignment vertical="top" wrapText="1"/>
    </xf>
    <xf numFmtId="0" fontId="27" fillId="0" borderId="36" xfId="0" applyFont="1" applyBorder="1" applyAlignment="1">
      <alignment vertical="top" wrapText="1"/>
    </xf>
    <xf numFmtId="0" fontId="27" fillId="0" borderId="20" xfId="0" applyFont="1" applyBorder="1" applyAlignment="1">
      <alignment vertical="top"/>
    </xf>
    <xf numFmtId="0" fontId="27" fillId="0" borderId="9" xfId="0" applyFont="1" applyBorder="1" applyAlignment="1">
      <alignment vertical="top"/>
    </xf>
    <xf numFmtId="0" fontId="27" fillId="0" borderId="36" xfId="0" applyFont="1" applyBorder="1" applyAlignment="1">
      <alignment vertical="top"/>
    </xf>
    <xf numFmtId="0" fontId="27" fillId="0" borderId="14" xfId="0" applyFont="1" applyBorder="1" applyProtection="1">
      <alignment vertical="center"/>
      <protection locked="0"/>
    </xf>
    <xf numFmtId="0" fontId="27" fillId="0" borderId="16" xfId="0" applyFont="1" applyBorder="1" applyProtection="1">
      <alignment vertical="center"/>
      <protection locked="0"/>
    </xf>
    <xf numFmtId="0" fontId="27" fillId="0" borderId="29" xfId="0" applyFont="1" applyBorder="1" applyAlignment="1">
      <alignment horizontal="left" vertical="top"/>
    </xf>
    <xf numFmtId="0" fontId="30" fillId="0" borderId="0" xfId="0" applyFont="1" applyAlignment="1" applyProtection="1">
      <alignment horizontal="center" vertical="center"/>
      <protection locked="0"/>
    </xf>
    <xf numFmtId="0" fontId="30" fillId="0" borderId="26"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3" fillId="0" borderId="19" xfId="0" applyFont="1" applyBorder="1">
      <alignment vertical="center"/>
    </xf>
    <xf numFmtId="0" fontId="27" fillId="0" borderId="0" xfId="0" applyFont="1" applyAlignment="1" applyProtection="1">
      <alignment horizontal="center" vertical="center"/>
      <protection locked="0"/>
    </xf>
    <xf numFmtId="0" fontId="27" fillId="0" borderId="0" xfId="5" applyFont="1" applyProtection="1">
      <alignment vertical="center"/>
      <protection locked="0"/>
    </xf>
    <xf numFmtId="0" fontId="27" fillId="0" borderId="22" xfId="0" applyFont="1" applyBorder="1" applyAlignment="1">
      <alignment vertical="top"/>
    </xf>
    <xf numFmtId="0" fontId="27" fillId="0" borderId="1" xfId="0" applyFont="1" applyBorder="1" applyAlignment="1">
      <alignment vertical="top"/>
    </xf>
    <xf numFmtId="0" fontId="27" fillId="0" borderId="35" xfId="0" applyFont="1" applyBorder="1" applyAlignment="1">
      <alignment vertical="top"/>
    </xf>
    <xf numFmtId="0" fontId="27" fillId="0" borderId="0" xfId="0" applyFont="1" applyAlignment="1">
      <alignment vertical="center" textRotation="255"/>
    </xf>
    <xf numFmtId="0" fontId="27" fillId="0" borderId="4" xfId="0" applyFont="1" applyBorder="1" applyAlignment="1">
      <alignment vertical="center" textRotation="255"/>
    </xf>
    <xf numFmtId="0" fontId="9" fillId="0" borderId="185" xfId="0" applyFont="1" applyBorder="1" applyAlignment="1">
      <alignment horizontal="center" vertical="center"/>
    </xf>
    <xf numFmtId="0" fontId="23" fillId="0" borderId="156" xfId="0" applyFont="1" applyBorder="1" applyAlignment="1">
      <alignment horizontal="center" vertical="center"/>
    </xf>
    <xf numFmtId="2" fontId="9" fillId="11" borderId="60" xfId="0" applyNumberFormat="1" applyFont="1" applyFill="1" applyBorder="1" applyAlignment="1" applyProtection="1">
      <alignment horizontal="center" vertical="center"/>
      <protection locked="0"/>
    </xf>
    <xf numFmtId="186" fontId="9" fillId="11" borderId="186" xfId="0" applyNumberFormat="1" applyFont="1" applyFill="1" applyBorder="1" applyAlignment="1" applyProtection="1">
      <alignment horizontal="center" vertical="center"/>
      <protection locked="0"/>
    </xf>
    <xf numFmtId="0" fontId="9" fillId="11" borderId="187" xfId="0" applyFont="1" applyFill="1" applyBorder="1" applyAlignment="1" applyProtection="1">
      <alignment horizontal="center" vertical="center" shrinkToFit="1"/>
      <protection locked="0"/>
    </xf>
    <xf numFmtId="0" fontId="9" fillId="11" borderId="155" xfId="0" applyFont="1" applyFill="1" applyBorder="1" applyAlignment="1" applyProtection="1">
      <alignment horizontal="center" vertical="center" shrinkToFit="1"/>
      <protection locked="0"/>
    </xf>
    <xf numFmtId="0" fontId="9" fillId="11" borderId="154" xfId="0" applyFont="1" applyFill="1" applyBorder="1" applyAlignment="1" applyProtection="1">
      <alignment horizontal="center" vertical="center" shrinkToFit="1"/>
      <protection locked="0"/>
    </xf>
    <xf numFmtId="186" fontId="9" fillId="11" borderId="60" xfId="0" applyNumberFormat="1" applyFont="1" applyFill="1" applyBorder="1" applyAlignment="1" applyProtection="1">
      <alignment horizontal="center" vertical="center"/>
      <protection locked="0"/>
    </xf>
    <xf numFmtId="186" fontId="9" fillId="11" borderId="155" xfId="0" applyNumberFormat="1" applyFont="1" applyFill="1" applyBorder="1" applyAlignment="1" applyProtection="1">
      <alignment horizontal="center" vertical="center"/>
      <protection locked="0"/>
    </xf>
    <xf numFmtId="186" fontId="9" fillId="11" borderId="156" xfId="0" applyNumberFormat="1" applyFont="1" applyFill="1" applyBorder="1" applyAlignment="1" applyProtection="1">
      <alignment horizontal="center" vertical="center"/>
      <protection locked="0"/>
    </xf>
    <xf numFmtId="180" fontId="9" fillId="11" borderId="60" xfId="0" applyNumberFormat="1" applyFont="1" applyFill="1" applyBorder="1" applyAlignment="1" applyProtection="1">
      <alignment horizontal="center" vertical="center" shrinkToFit="1"/>
      <protection locked="0"/>
    </xf>
    <xf numFmtId="180" fontId="9" fillId="11" borderId="154" xfId="0" applyNumberFormat="1" applyFont="1" applyFill="1" applyBorder="1" applyAlignment="1" applyProtection="1">
      <alignment horizontal="center" vertical="center" shrinkToFit="1"/>
      <protection locked="0"/>
    </xf>
    <xf numFmtId="40" fontId="7" fillId="0" borderId="90" xfId="1" applyNumberFormat="1" applyFont="1" applyFill="1" applyBorder="1" applyAlignment="1" applyProtection="1">
      <alignment horizontal="center" vertical="center"/>
    </xf>
    <xf numFmtId="0" fontId="9" fillId="0" borderId="188" xfId="0" applyFont="1" applyBorder="1" applyAlignment="1">
      <alignment horizontal="center" vertical="center"/>
    </xf>
    <xf numFmtId="40" fontId="25" fillId="6" borderId="113" xfId="1" applyNumberFormat="1" applyFont="1" applyFill="1" applyBorder="1" applyAlignment="1" applyProtection="1">
      <alignment vertical="center" wrapText="1"/>
    </xf>
    <xf numFmtId="9" fontId="9" fillId="6" borderId="113" xfId="1" applyNumberFormat="1" applyFont="1" applyFill="1" applyBorder="1" applyAlignment="1" applyProtection="1">
      <alignment vertical="center"/>
    </xf>
    <xf numFmtId="40" fontId="24" fillId="15" borderId="113" xfId="1" applyNumberFormat="1" applyFont="1" applyFill="1" applyBorder="1" applyAlignment="1" applyProtection="1">
      <alignment vertical="center" wrapText="1"/>
    </xf>
    <xf numFmtId="40" fontId="7" fillId="0" borderId="39" xfId="1" applyNumberFormat="1" applyFont="1" applyFill="1" applyBorder="1" applyAlignment="1" applyProtection="1">
      <alignment horizontal="center" vertical="center"/>
    </xf>
    <xf numFmtId="191" fontId="9" fillId="13" borderId="162" xfId="1" applyNumberFormat="1" applyFont="1" applyFill="1" applyBorder="1" applyAlignment="1" applyProtection="1">
      <alignment vertical="center" wrapText="1"/>
    </xf>
    <xf numFmtId="0" fontId="27" fillId="0" borderId="18" xfId="0" applyFont="1" applyBorder="1" applyAlignment="1">
      <alignment horizontal="left" vertical="top" wrapText="1"/>
    </xf>
    <xf numFmtId="0" fontId="27" fillId="0" borderId="11" xfId="0" applyFont="1" applyBorder="1" applyAlignment="1">
      <alignment horizontal="left" vertical="top" wrapText="1"/>
    </xf>
    <xf numFmtId="0" fontId="27" fillId="0" borderId="40" xfId="0" applyFont="1" applyBorder="1" applyAlignment="1">
      <alignment horizontal="left" vertical="top" wrapText="1"/>
    </xf>
    <xf numFmtId="0" fontId="27" fillId="0" borderId="14" xfId="0" applyFont="1" applyBorder="1" applyAlignment="1">
      <alignment horizontal="left" vertical="top" wrapText="1"/>
    </xf>
    <xf numFmtId="0" fontId="27" fillId="0" borderId="0" xfId="0" applyFont="1" applyAlignment="1">
      <alignment horizontal="left" vertical="top" wrapText="1"/>
    </xf>
    <xf numFmtId="0" fontId="27" fillId="0" borderId="29" xfId="0" applyFont="1" applyBorder="1" applyAlignment="1">
      <alignment horizontal="left" vertical="top" wrapText="1"/>
    </xf>
    <xf numFmtId="0" fontId="27" fillId="0" borderId="16" xfId="0" applyFont="1" applyBorder="1" applyAlignment="1">
      <alignment horizontal="left" vertical="top" wrapText="1"/>
    </xf>
    <xf numFmtId="0" fontId="27" fillId="0" borderId="4" xfId="0" applyFont="1" applyBorder="1" applyAlignment="1">
      <alignment horizontal="left" vertical="top" wrapText="1"/>
    </xf>
    <xf numFmtId="0" fontId="27" fillId="0" borderId="24" xfId="0" applyFont="1" applyBorder="1" applyAlignment="1">
      <alignment horizontal="left" vertical="top" wrapText="1"/>
    </xf>
    <xf numFmtId="0" fontId="27" fillId="0" borderId="18" xfId="0" applyFont="1" applyBorder="1" applyAlignment="1">
      <alignment vertical="top" wrapText="1"/>
    </xf>
    <xf numFmtId="0" fontId="27" fillId="0" borderId="11" xfId="0" applyFont="1" applyBorder="1" applyAlignment="1">
      <alignment vertical="top"/>
    </xf>
    <xf numFmtId="0" fontId="27" fillId="0" borderId="40" xfId="0" applyFont="1" applyBorder="1" applyAlignment="1">
      <alignment vertical="top"/>
    </xf>
    <xf numFmtId="0" fontId="27" fillId="0" borderId="14" xfId="0" applyFont="1" applyBorder="1" applyAlignment="1">
      <alignment vertical="top"/>
    </xf>
    <xf numFmtId="0" fontId="27" fillId="0" borderId="0" xfId="0" applyFont="1" applyAlignment="1">
      <alignment vertical="top"/>
    </xf>
    <xf numFmtId="0" fontId="27" fillId="0" borderId="29" xfId="0" applyFont="1" applyBorder="1" applyAlignment="1">
      <alignment vertical="top"/>
    </xf>
    <xf numFmtId="0" fontId="27" fillId="0" borderId="11" xfId="0" applyFont="1" applyBorder="1" applyAlignment="1">
      <alignment vertical="top" wrapText="1"/>
    </xf>
    <xf numFmtId="0" fontId="27" fillId="0" borderId="40" xfId="0" applyFont="1" applyBorder="1" applyAlignment="1">
      <alignment vertical="top" wrapText="1"/>
    </xf>
    <xf numFmtId="0" fontId="27" fillId="0" borderId="14" xfId="0" applyFont="1" applyBorder="1" applyAlignment="1">
      <alignment vertical="top" wrapText="1"/>
    </xf>
    <xf numFmtId="0" fontId="27" fillId="0" borderId="0" xfId="0" applyFont="1" applyAlignment="1">
      <alignment vertical="top" wrapText="1"/>
    </xf>
    <xf numFmtId="0" fontId="27" fillId="0" borderId="29" xfId="0" applyFont="1" applyBorder="1" applyAlignment="1">
      <alignment vertical="top" wrapText="1"/>
    </xf>
    <xf numFmtId="0" fontId="27" fillId="0" borderId="18" xfId="0" applyFont="1" applyBorder="1" applyAlignment="1">
      <alignment vertical="top"/>
    </xf>
    <xf numFmtId="0" fontId="27" fillId="0" borderId="20" xfId="0" applyFont="1" applyBorder="1" applyAlignment="1">
      <alignment vertical="top"/>
    </xf>
    <xf numFmtId="0" fontId="27" fillId="0" borderId="9" xfId="0" applyFont="1" applyBorder="1" applyAlignment="1">
      <alignment vertical="top"/>
    </xf>
    <xf numFmtId="0" fontId="27" fillId="0" borderId="36" xfId="0" applyFont="1" applyBorder="1" applyAlignment="1">
      <alignment vertical="top"/>
    </xf>
    <xf numFmtId="0" fontId="31" fillId="0" borderId="41" xfId="0" applyFont="1" applyBorder="1" applyAlignment="1">
      <alignment horizontal="center" vertical="center"/>
    </xf>
    <xf numFmtId="0" fontId="31" fillId="0" borderId="51" xfId="0" applyFont="1" applyBorder="1" applyAlignment="1">
      <alignment horizontal="center" vertical="center"/>
    </xf>
    <xf numFmtId="0" fontId="31" fillId="0" borderId="42" xfId="0" applyFont="1" applyBorder="1" applyAlignment="1">
      <alignment horizontal="center" vertical="center"/>
    </xf>
    <xf numFmtId="0" fontId="27" fillId="0" borderId="43" xfId="0" applyFont="1" applyBorder="1" applyAlignment="1">
      <alignment horizontal="left" vertical="top" wrapText="1"/>
    </xf>
    <xf numFmtId="0" fontId="27" fillId="0" borderId="2" xfId="0" applyFont="1" applyBorder="1" applyAlignment="1">
      <alignment horizontal="left" vertical="top" wrapText="1"/>
    </xf>
    <xf numFmtId="0" fontId="27" fillId="0" borderId="27" xfId="0" applyFont="1" applyBorder="1" applyAlignment="1">
      <alignment horizontal="left" vertical="top" wrapText="1"/>
    </xf>
    <xf numFmtId="0" fontId="27" fillId="0" borderId="109" xfId="0" applyFont="1" applyBorder="1" applyAlignment="1">
      <alignment horizontal="left" vertical="top" wrapText="1"/>
    </xf>
    <xf numFmtId="0" fontId="27" fillId="0" borderId="26" xfId="0" applyFont="1" applyBorder="1" applyAlignment="1">
      <alignment horizontal="left" vertical="top" wrapText="1"/>
    </xf>
    <xf numFmtId="0" fontId="27" fillId="0" borderId="31" xfId="0" applyFont="1" applyBorder="1" applyAlignment="1">
      <alignment horizontal="left" vertical="top" wrapText="1"/>
    </xf>
    <xf numFmtId="0" fontId="27" fillId="0" borderId="30" xfId="5" applyFont="1" applyBorder="1" applyAlignment="1">
      <alignment horizontal="center" vertical="center"/>
    </xf>
    <xf numFmtId="0" fontId="27" fillId="0" borderId="26" xfId="5" applyFont="1" applyBorder="1" applyAlignment="1">
      <alignment horizontal="center" vertical="center"/>
    </xf>
    <xf numFmtId="0" fontId="27" fillId="0" borderId="33" xfId="5" applyFont="1" applyBorder="1" applyAlignment="1">
      <alignment horizontal="center" vertical="center"/>
    </xf>
    <xf numFmtId="0" fontId="27" fillId="0" borderId="4" xfId="5" applyFont="1" applyBorder="1" applyAlignment="1">
      <alignment horizontal="center" vertical="center"/>
    </xf>
    <xf numFmtId="0" fontId="27" fillId="0" borderId="91" xfId="0" applyFont="1" applyBorder="1" applyAlignment="1">
      <alignment horizontal="left" vertical="top" wrapText="1"/>
    </xf>
    <xf numFmtId="0" fontId="27" fillId="0" borderId="1" xfId="0" applyFont="1" applyBorder="1" applyAlignment="1">
      <alignment horizontal="left" vertical="top" wrapText="1"/>
    </xf>
    <xf numFmtId="0" fontId="27" fillId="0" borderId="8" xfId="0" applyFont="1" applyBorder="1" applyAlignment="1">
      <alignment horizontal="left" vertical="top" wrapText="1"/>
    </xf>
    <xf numFmtId="0" fontId="27" fillId="0" borderId="39" xfId="0" applyFont="1" applyBorder="1" applyAlignment="1">
      <alignment horizontal="left" vertical="top" wrapText="1"/>
    </xf>
    <xf numFmtId="0" fontId="27" fillId="0" borderId="6" xfId="0" applyFont="1" applyBorder="1" applyAlignment="1">
      <alignment horizontal="left" vertical="top" wrapText="1"/>
    </xf>
    <xf numFmtId="0" fontId="27" fillId="5" borderId="9" xfId="0" applyFont="1" applyFill="1" applyBorder="1" applyAlignment="1" applyProtection="1">
      <alignment horizontal="left" vertical="center" shrinkToFit="1"/>
      <protection locked="0"/>
    </xf>
    <xf numFmtId="0" fontId="31" fillId="0" borderId="41"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42" xfId="0" applyFont="1" applyBorder="1" applyAlignment="1">
      <alignment horizontal="center" vertical="center" wrapText="1"/>
    </xf>
    <xf numFmtId="0" fontId="27" fillId="0" borderId="95" xfId="0" applyFont="1" applyBorder="1" applyAlignment="1">
      <alignment horizontal="center" vertical="center"/>
    </xf>
    <xf numFmtId="0" fontId="27" fillId="0" borderId="96" xfId="0" applyFont="1" applyBorder="1" applyAlignment="1">
      <alignment horizontal="center" vertical="center"/>
    </xf>
    <xf numFmtId="0" fontId="27" fillId="0" borderId="41" xfId="0" applyFont="1" applyBorder="1" applyAlignment="1">
      <alignment horizontal="center" vertical="center"/>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65" xfId="0" applyFont="1" applyBorder="1" applyAlignment="1">
      <alignment horizontal="left" vertical="top" wrapText="1"/>
    </xf>
    <xf numFmtId="0" fontId="27" fillId="0" borderId="9" xfId="0" applyFont="1" applyBorder="1" applyAlignment="1">
      <alignment horizontal="left" vertical="top" wrapText="1"/>
    </xf>
    <xf numFmtId="0" fontId="27" fillId="0" borderId="10" xfId="0" applyFont="1" applyBorder="1" applyAlignment="1">
      <alignment horizontal="left" vertical="top" wrapText="1"/>
    </xf>
    <xf numFmtId="0" fontId="27" fillId="0" borderId="180" xfId="0" applyFont="1" applyBorder="1" applyAlignment="1">
      <alignment horizontal="left" vertical="top"/>
    </xf>
    <xf numFmtId="0" fontId="27" fillId="0" borderId="54" xfId="0" applyFont="1" applyBorder="1" applyAlignment="1">
      <alignment horizontal="left" vertical="top"/>
    </xf>
    <xf numFmtId="0" fontId="27" fillId="0" borderId="181" xfId="0" applyFont="1" applyBorder="1" applyAlignment="1">
      <alignment horizontal="left" vertical="top"/>
    </xf>
    <xf numFmtId="0" fontId="27" fillId="0" borderId="182" xfId="0" applyFont="1" applyBorder="1" applyAlignment="1">
      <alignment horizontal="left" vertical="top"/>
    </xf>
    <xf numFmtId="0" fontId="27" fillId="0" borderId="79" xfId="0" applyFont="1" applyBorder="1" applyAlignment="1">
      <alignment horizontal="left" vertical="top"/>
    </xf>
    <xf numFmtId="0" fontId="27" fillId="0" borderId="120" xfId="0" applyFont="1" applyBorder="1" applyAlignment="1">
      <alignment horizontal="left" vertical="top"/>
    </xf>
    <xf numFmtId="0" fontId="30" fillId="2" borderId="11" xfId="0" applyFont="1" applyFill="1" applyBorder="1" applyAlignment="1" applyProtection="1">
      <alignment horizontal="center" vertical="center"/>
      <protection locked="0"/>
    </xf>
    <xf numFmtId="0" fontId="27" fillId="0" borderId="183" xfId="0" applyFont="1" applyBorder="1" applyAlignment="1">
      <alignment horizontal="left" vertical="top"/>
    </xf>
    <xf numFmtId="0" fontId="27" fillId="0" borderId="37" xfId="0" applyFont="1" applyBorder="1" applyAlignment="1">
      <alignment horizontal="left" vertical="top"/>
    </xf>
    <xf numFmtId="0" fontId="27" fillId="0" borderId="121" xfId="0" applyFont="1" applyBorder="1" applyAlignment="1">
      <alignment horizontal="left" vertical="top"/>
    </xf>
    <xf numFmtId="0" fontId="32" fillId="2" borderId="0" xfId="0" applyFont="1" applyFill="1" applyAlignment="1" applyProtection="1">
      <alignment horizontal="center" vertical="center"/>
      <protection locked="0"/>
    </xf>
    <xf numFmtId="0" fontId="27" fillId="3" borderId="9" xfId="0" applyFont="1" applyFill="1" applyBorder="1" applyAlignment="1" applyProtection="1">
      <alignment horizontal="center" vertical="center"/>
      <protection locked="0"/>
    </xf>
    <xf numFmtId="0" fontId="27" fillId="0" borderId="53" xfId="0" applyFont="1" applyBorder="1" applyAlignment="1">
      <alignment horizontal="left" vertical="top" wrapText="1"/>
    </xf>
    <xf numFmtId="0" fontId="27" fillId="0" borderId="12" xfId="0" applyFont="1" applyBorder="1" applyAlignment="1">
      <alignment horizontal="left" vertical="top" wrapText="1"/>
    </xf>
    <xf numFmtId="0" fontId="27" fillId="0" borderId="91"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49" fontId="27" fillId="3" borderId="8" xfId="0" applyNumberFormat="1" applyFont="1" applyFill="1" applyBorder="1" applyAlignment="1" applyProtection="1">
      <alignment horizontal="left" vertical="center" indent="1"/>
      <protection locked="0"/>
    </xf>
    <xf numFmtId="49" fontId="27" fillId="3" borderId="178" xfId="0" applyNumberFormat="1" applyFont="1" applyFill="1" applyBorder="1" applyAlignment="1" applyProtection="1">
      <alignment horizontal="left" vertical="center" indent="1"/>
      <protection locked="0"/>
    </xf>
    <xf numFmtId="49" fontId="27" fillId="3" borderId="179" xfId="0" applyNumberFormat="1" applyFont="1" applyFill="1" applyBorder="1" applyAlignment="1" applyProtection="1">
      <alignment horizontal="left" vertical="center" indent="1"/>
      <protection locked="0"/>
    </xf>
    <xf numFmtId="0" fontId="27" fillId="0" borderId="80" xfId="0" applyFont="1" applyBorder="1" applyAlignment="1">
      <alignment horizontal="center" vertical="center"/>
    </xf>
    <xf numFmtId="0" fontId="27" fillId="0" borderId="81" xfId="0" applyFont="1" applyBorder="1" applyAlignment="1">
      <alignment horizontal="center" vertical="center"/>
    </xf>
    <xf numFmtId="0" fontId="27" fillId="0" borderId="99" xfId="0" applyFont="1" applyBorder="1" applyAlignment="1">
      <alignment horizontal="center" vertical="center"/>
    </xf>
    <xf numFmtId="49" fontId="27" fillId="3" borderId="99" xfId="0" applyNumberFormat="1" applyFont="1" applyFill="1" applyBorder="1" applyAlignment="1" applyProtection="1">
      <alignment horizontal="left" vertical="center" indent="1"/>
      <protection locked="0"/>
    </xf>
    <xf numFmtId="49" fontId="27" fillId="3" borderId="96" xfId="0" applyNumberFormat="1" applyFont="1" applyFill="1" applyBorder="1" applyAlignment="1" applyProtection="1">
      <alignment horizontal="left" vertical="center" indent="1"/>
      <protection locked="0"/>
    </xf>
    <xf numFmtId="49" fontId="27" fillId="3" borderId="100" xfId="0" applyNumberFormat="1" applyFont="1" applyFill="1" applyBorder="1" applyAlignment="1" applyProtection="1">
      <alignment horizontal="left" vertical="center" indent="1"/>
      <protection locked="0"/>
    </xf>
    <xf numFmtId="0" fontId="27" fillId="0" borderId="102" xfId="0" applyFont="1" applyBorder="1" applyAlignment="1">
      <alignment horizontal="center" vertical="center"/>
    </xf>
    <xf numFmtId="0" fontId="27" fillId="0" borderId="84" xfId="0" applyFont="1" applyBorder="1" applyAlignment="1">
      <alignment horizontal="center" vertical="center"/>
    </xf>
    <xf numFmtId="0" fontId="27" fillId="0" borderId="103" xfId="0" applyFont="1" applyBorder="1" applyAlignment="1">
      <alignment horizontal="center" vertical="center"/>
    </xf>
    <xf numFmtId="0" fontId="27" fillId="0" borderId="61" xfId="0" applyFont="1" applyBorder="1" applyAlignment="1">
      <alignment horizontal="center" vertical="center"/>
    </xf>
    <xf numFmtId="0" fontId="27" fillId="0" borderId="84" xfId="0" applyFont="1" applyBorder="1" applyAlignment="1">
      <alignment horizontal="center" vertical="center" wrapText="1"/>
    </xf>
    <xf numFmtId="0" fontId="27" fillId="0" borderId="85" xfId="0" applyFont="1" applyBorder="1" applyAlignment="1">
      <alignment horizontal="center" vertical="center"/>
    </xf>
    <xf numFmtId="0" fontId="27" fillId="0" borderId="60" xfId="0" applyFont="1" applyBorder="1" applyAlignment="1">
      <alignment horizontal="center" vertical="center"/>
    </xf>
    <xf numFmtId="0" fontId="27" fillId="0" borderId="93" xfId="0" applyFont="1" applyBorder="1" applyAlignment="1">
      <alignment horizontal="center" vertical="center"/>
    </xf>
    <xf numFmtId="0" fontId="27" fillId="0" borderId="54" xfId="0" applyFont="1" applyBorder="1" applyAlignment="1">
      <alignment horizontal="center" vertical="center"/>
    </xf>
    <xf numFmtId="0" fontId="27" fillId="0" borderId="94" xfId="0" applyFont="1" applyBorder="1" applyAlignment="1">
      <alignment horizontal="center" vertical="center"/>
    </xf>
    <xf numFmtId="0" fontId="29" fillId="0" borderId="84" xfId="0" applyFont="1" applyBorder="1" applyAlignment="1">
      <alignment horizontal="center" vertical="center" wrapText="1"/>
    </xf>
    <xf numFmtId="0" fontId="29" fillId="0" borderId="88" xfId="0" applyFont="1" applyBorder="1" applyAlignment="1">
      <alignment horizontal="center" vertical="center"/>
    </xf>
    <xf numFmtId="0" fontId="29" fillId="0" borderId="89" xfId="0" applyFont="1" applyBorder="1" applyAlignment="1">
      <alignment horizontal="center" vertical="center"/>
    </xf>
    <xf numFmtId="0" fontId="29" fillId="0" borderId="90" xfId="0" applyFont="1" applyBorder="1" applyAlignment="1">
      <alignment horizontal="center" vertical="center"/>
    </xf>
    <xf numFmtId="0" fontId="27" fillId="0" borderId="97" xfId="0" applyFont="1" applyBorder="1" applyAlignment="1">
      <alignment horizontal="center" vertical="center"/>
    </xf>
    <xf numFmtId="0" fontId="27" fillId="0" borderId="98" xfId="0" applyFont="1" applyBorder="1" applyAlignment="1">
      <alignment horizontal="center" vertical="center"/>
    </xf>
    <xf numFmtId="0" fontId="9" fillId="0" borderId="105" xfId="0" applyFont="1" applyBorder="1" applyAlignment="1">
      <alignment horizontal="center" textRotation="90" shrinkToFit="1"/>
    </xf>
    <xf numFmtId="0" fontId="9" fillId="0" borderId="115" xfId="0" applyFont="1" applyBorder="1" applyAlignment="1">
      <alignment horizontal="center" textRotation="90" shrinkToFit="1"/>
    </xf>
    <xf numFmtId="0" fontId="9" fillId="0" borderId="59" xfId="0" applyFont="1" applyBorder="1" applyAlignment="1">
      <alignment horizontal="center" textRotation="90" shrinkToFit="1"/>
    </xf>
    <xf numFmtId="0" fontId="24" fillId="0" borderId="51" xfId="0" applyFont="1" applyBorder="1" applyAlignment="1">
      <alignment horizontal="center" vertical="center"/>
    </xf>
    <xf numFmtId="0" fontId="24" fillId="0" borderId="42" xfId="0" applyFont="1" applyBorder="1" applyAlignment="1">
      <alignment horizontal="center" vertical="center"/>
    </xf>
    <xf numFmtId="0" fontId="12" fillId="0" borderId="51" xfId="0" applyFont="1" applyBorder="1" applyAlignment="1">
      <alignment horizontal="center" vertical="center" shrinkToFit="1"/>
    </xf>
    <xf numFmtId="0" fontId="12" fillId="0" borderId="42" xfId="0" applyFont="1" applyBorder="1" applyAlignment="1">
      <alignment horizontal="center" vertical="center" shrinkToFit="1"/>
    </xf>
    <xf numFmtId="0" fontId="9" fillId="0" borderId="13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27" xfId="0" applyFont="1" applyBorder="1" applyAlignment="1">
      <alignment horizontal="center" vertical="center" wrapText="1"/>
    </xf>
    <xf numFmtId="9" fontId="7" fillId="12" borderId="110" xfId="1" applyNumberFormat="1" applyFont="1" applyFill="1" applyBorder="1" applyAlignment="1" applyProtection="1">
      <alignment horizontal="center" vertical="center"/>
    </xf>
    <xf numFmtId="9" fontId="7" fillId="12" borderId="79" xfId="1" applyNumberFormat="1" applyFont="1" applyFill="1" applyBorder="1" applyAlignment="1" applyProtection="1">
      <alignment horizontal="center" vertical="center"/>
    </xf>
    <xf numFmtId="9" fontId="7" fillId="12" borderId="150" xfId="1" applyNumberFormat="1" applyFont="1" applyFill="1" applyBorder="1" applyAlignment="1" applyProtection="1">
      <alignment horizontal="center" vertical="center"/>
    </xf>
    <xf numFmtId="0" fontId="7" fillId="0" borderId="10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110" xfId="0" applyFont="1" applyBorder="1" applyAlignment="1">
      <alignment horizontal="center" vertical="center"/>
    </xf>
    <xf numFmtId="0" fontId="7" fillId="0" borderId="79" xfId="0" applyFont="1" applyBorder="1" applyAlignment="1">
      <alignment horizontal="center" vertical="center"/>
    </xf>
    <xf numFmtId="0" fontId="7" fillId="0" borderId="120" xfId="0" applyFont="1" applyBorder="1" applyAlignment="1">
      <alignment horizontal="center" vertical="center"/>
    </xf>
    <xf numFmtId="0" fontId="7" fillId="10" borderId="110" xfId="0" applyFont="1" applyFill="1" applyBorder="1" applyAlignment="1">
      <alignment horizontal="center" vertical="center"/>
    </xf>
    <xf numFmtId="0" fontId="7" fillId="10" borderId="170" xfId="0" applyFont="1" applyFill="1" applyBorder="1" applyAlignment="1">
      <alignment horizontal="center" vertical="center"/>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18" xfId="0" applyFont="1" applyBorder="1" applyAlignment="1">
      <alignment horizontal="center" vertical="center"/>
    </xf>
    <xf numFmtId="0" fontId="7" fillId="0" borderId="121" xfId="0" applyFont="1" applyBorder="1" applyAlignment="1">
      <alignment horizontal="center" vertical="center"/>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8" borderId="148" xfId="0" applyFont="1" applyFill="1" applyBorder="1" applyAlignment="1">
      <alignment horizontal="center" vertical="center"/>
    </xf>
    <xf numFmtId="0" fontId="7" fillId="8" borderId="79" xfId="0" applyFont="1" applyFill="1" applyBorder="1" applyAlignment="1">
      <alignment horizontal="center" vertical="center"/>
    </xf>
    <xf numFmtId="0" fontId="7" fillId="8" borderId="120" xfId="0" applyFont="1" applyFill="1" applyBorder="1" applyAlignment="1">
      <alignment horizontal="center" vertical="center"/>
    </xf>
    <xf numFmtId="184" fontId="7" fillId="12" borderId="110" xfId="1" applyNumberFormat="1" applyFont="1" applyFill="1" applyBorder="1" applyAlignment="1" applyProtection="1">
      <alignment horizontal="center" vertical="center"/>
    </xf>
    <xf numFmtId="184" fontId="7" fillId="12" borderId="79" xfId="1" applyNumberFormat="1" applyFont="1" applyFill="1" applyBorder="1" applyAlignment="1" applyProtection="1">
      <alignment horizontal="center" vertical="center"/>
    </xf>
    <xf numFmtId="184" fontId="7" fillId="12" borderId="150" xfId="1" applyNumberFormat="1" applyFont="1" applyFill="1" applyBorder="1" applyAlignment="1" applyProtection="1">
      <alignment horizontal="center" vertical="center"/>
    </xf>
    <xf numFmtId="0" fontId="7" fillId="0" borderId="87" xfId="0" applyFont="1" applyBorder="1" applyAlignment="1">
      <alignment horizontal="center" vertical="center"/>
    </xf>
    <xf numFmtId="0" fontId="7" fillId="0" borderId="78" xfId="0" applyFont="1" applyBorder="1" applyAlignment="1">
      <alignment horizontal="center" vertical="center"/>
    </xf>
    <xf numFmtId="0" fontId="7" fillId="0" borderId="122" xfId="0" applyFont="1" applyBorder="1" applyAlignment="1">
      <alignment horizontal="center" vertical="center"/>
    </xf>
    <xf numFmtId="0" fontId="7" fillId="10" borderId="149" xfId="0" applyFont="1" applyFill="1" applyBorder="1" applyAlignment="1">
      <alignment horizontal="center" vertical="center"/>
    </xf>
    <xf numFmtId="0" fontId="7" fillId="10" borderId="78" xfId="0" applyFont="1" applyFill="1" applyBorder="1" applyAlignment="1">
      <alignment horizontal="center" vertical="center"/>
    </xf>
    <xf numFmtId="0" fontId="7" fillId="10" borderId="168" xfId="0" applyFont="1" applyFill="1" applyBorder="1" applyAlignment="1">
      <alignment horizontal="center" vertical="center"/>
    </xf>
    <xf numFmtId="179" fontId="7" fillId="12" borderId="118" xfId="1" applyNumberFormat="1" applyFont="1" applyFill="1" applyBorder="1" applyAlignment="1" applyProtection="1">
      <alignment horizontal="center" vertical="center" wrapText="1"/>
    </xf>
    <xf numFmtId="179" fontId="7" fillId="12" borderId="37" xfId="1" applyNumberFormat="1" applyFont="1" applyFill="1" applyBorder="1" applyAlignment="1" applyProtection="1">
      <alignment horizontal="center" vertical="center" wrapText="1"/>
    </xf>
    <xf numFmtId="179" fontId="7" fillId="12" borderId="121" xfId="1" applyNumberFormat="1" applyFont="1" applyFill="1" applyBorder="1" applyAlignment="1" applyProtection="1">
      <alignment horizontal="center" vertical="center" wrapText="1"/>
    </xf>
    <xf numFmtId="0" fontId="7" fillId="14" borderId="118" xfId="0" applyFont="1" applyFill="1" applyBorder="1" applyAlignment="1">
      <alignment horizontal="center" vertical="center"/>
    </xf>
    <xf numFmtId="0" fontId="7" fillId="14" borderId="37" xfId="0" applyFont="1" applyFill="1" applyBorder="1" applyAlignment="1">
      <alignment horizontal="center" vertical="center"/>
    </xf>
    <xf numFmtId="0" fontId="7" fillId="14" borderId="121" xfId="0" applyFont="1" applyFill="1" applyBorder="1" applyAlignment="1">
      <alignment horizontal="center" vertical="center"/>
    </xf>
    <xf numFmtId="0" fontId="7" fillId="10" borderId="118" xfId="0" applyFont="1" applyFill="1" applyBorder="1" applyAlignment="1">
      <alignment horizontal="center" vertical="center"/>
    </xf>
    <xf numFmtId="0" fontId="7" fillId="10" borderId="171" xfId="0" applyFont="1" applyFill="1" applyBorder="1" applyAlignment="1">
      <alignment horizontal="center" vertical="center"/>
    </xf>
    <xf numFmtId="186" fontId="9" fillId="11" borderId="104" xfId="0" applyNumberFormat="1" applyFont="1" applyFill="1" applyBorder="1" applyAlignment="1" applyProtection="1">
      <alignment horizontal="center" vertical="center"/>
      <protection locked="0"/>
    </xf>
    <xf numFmtId="186" fontId="9" fillId="11" borderId="110" xfId="0" applyNumberFormat="1" applyFont="1" applyFill="1" applyBorder="1" applyAlignment="1" applyProtection="1">
      <alignment horizontal="center" vertical="center"/>
      <protection locked="0"/>
    </xf>
    <xf numFmtId="186" fontId="9" fillId="11" borderId="126" xfId="0" applyNumberFormat="1" applyFont="1" applyFill="1" applyBorder="1" applyAlignment="1" applyProtection="1">
      <alignment horizontal="center" vertical="center"/>
      <protection locked="0"/>
    </xf>
    <xf numFmtId="186" fontId="9" fillId="11" borderId="127" xfId="0" applyNumberFormat="1" applyFont="1" applyFill="1" applyBorder="1" applyAlignment="1" applyProtection="1">
      <alignment horizontal="center" vertical="center"/>
      <protection locked="0"/>
    </xf>
    <xf numFmtId="186" fontId="9" fillId="11" borderId="119" xfId="0" applyNumberFormat="1" applyFont="1" applyFill="1" applyBorder="1" applyAlignment="1" applyProtection="1">
      <alignment horizontal="center" vertical="center"/>
      <protection locked="0"/>
    </xf>
    <xf numFmtId="186" fontId="9" fillId="11" borderId="128" xfId="0" applyNumberFormat="1" applyFont="1" applyFill="1" applyBorder="1" applyAlignment="1" applyProtection="1">
      <alignment horizontal="center" vertical="center"/>
      <protection locked="0"/>
    </xf>
    <xf numFmtId="0" fontId="7" fillId="10" borderId="119" xfId="0" applyFont="1" applyFill="1" applyBorder="1" applyAlignment="1">
      <alignment horizontal="center" vertical="center"/>
    </xf>
    <xf numFmtId="0" fontId="7" fillId="10" borderId="81" xfId="0" applyFont="1" applyFill="1" applyBorder="1" applyAlignment="1">
      <alignment horizontal="center" vertical="center"/>
    </xf>
    <xf numFmtId="0" fontId="7" fillId="10" borderId="159" xfId="0" applyFont="1" applyFill="1" applyBorder="1" applyAlignment="1">
      <alignment horizontal="center" vertical="center"/>
    </xf>
    <xf numFmtId="186" fontId="9" fillId="11" borderId="104" xfId="1" applyNumberFormat="1" applyFont="1" applyFill="1" applyBorder="1" applyAlignment="1" applyProtection="1">
      <alignment horizontal="center" vertical="center" wrapText="1"/>
      <protection locked="0"/>
    </xf>
    <xf numFmtId="186" fontId="9" fillId="11" borderId="110" xfId="1" applyNumberFormat="1" applyFont="1" applyFill="1" applyBorder="1" applyAlignment="1" applyProtection="1">
      <alignment horizontal="center" vertical="center" wrapText="1"/>
      <protection locked="0"/>
    </xf>
    <xf numFmtId="186" fontId="9" fillId="11" borderId="126" xfId="1" applyNumberFormat="1" applyFont="1" applyFill="1" applyBorder="1" applyAlignment="1" applyProtection="1">
      <alignment horizontal="center" vertical="center" wrapText="1"/>
      <protection locked="0"/>
    </xf>
    <xf numFmtId="0" fontId="9" fillId="10" borderId="41" xfId="0" applyFont="1" applyFill="1" applyBorder="1" applyAlignment="1">
      <alignment horizontal="center" vertical="center"/>
    </xf>
    <xf numFmtId="0" fontId="9" fillId="10" borderId="51"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7" fillId="11" borderId="0" xfId="0" applyFont="1" applyFill="1" applyAlignment="1" applyProtection="1">
      <alignment horizontal="center" vertical="center"/>
      <protection locked="0"/>
    </xf>
    <xf numFmtId="0" fontId="7" fillId="11" borderId="15" xfId="0" applyFont="1" applyFill="1" applyBorder="1" applyAlignment="1" applyProtection="1">
      <alignment horizontal="center" vertical="center"/>
      <protection locked="0"/>
    </xf>
    <xf numFmtId="0" fontId="9" fillId="0" borderId="4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4" xfId="0" applyFont="1" applyBorder="1" applyAlignment="1">
      <alignment horizontal="center" vertical="center" wrapText="1"/>
    </xf>
    <xf numFmtId="0" fontId="7" fillId="0" borderId="149" xfId="0" applyFont="1" applyBorder="1" applyAlignment="1">
      <alignment horizontal="center" vertical="center"/>
    </xf>
    <xf numFmtId="0" fontId="7" fillId="0" borderId="168" xfId="0" applyFont="1" applyBorder="1" applyAlignment="1">
      <alignment horizontal="center" vertical="center"/>
    </xf>
    <xf numFmtId="0" fontId="7" fillId="0" borderId="137" xfId="0" applyFont="1" applyBorder="1" applyAlignment="1">
      <alignment horizontal="center" vertical="center"/>
    </xf>
    <xf numFmtId="0" fontId="9" fillId="0" borderId="50" xfId="0" applyFont="1" applyBorder="1" applyAlignment="1">
      <alignment horizontal="center" vertical="center"/>
    </xf>
    <xf numFmtId="0" fontId="9" fillId="0" borderId="52" xfId="0" applyFont="1" applyBorder="1" applyAlignment="1">
      <alignment horizontal="center" vertical="center"/>
    </xf>
    <xf numFmtId="178" fontId="9" fillId="0" borderId="50" xfId="1" applyNumberFormat="1" applyFont="1" applyFill="1" applyBorder="1" applyAlignment="1" applyProtection="1">
      <alignment horizontal="center" vertical="center" wrapText="1"/>
    </xf>
    <xf numFmtId="178" fontId="9" fillId="0" borderId="52" xfId="1" applyNumberFormat="1" applyFont="1" applyFill="1" applyBorder="1" applyAlignment="1" applyProtection="1">
      <alignment horizontal="center" vertical="center" wrapText="1"/>
    </xf>
    <xf numFmtId="0" fontId="9" fillId="0" borderId="163" xfId="0" applyFont="1" applyBorder="1" applyAlignment="1">
      <alignment horizontal="center" vertical="center" wrapText="1"/>
    </xf>
    <xf numFmtId="0" fontId="9" fillId="0" borderId="165" xfId="0" applyFont="1" applyBorder="1" applyAlignment="1">
      <alignment horizontal="center" vertical="center" wrapText="1"/>
    </xf>
    <xf numFmtId="0" fontId="9" fillId="0" borderId="164" xfId="0" applyFont="1" applyBorder="1" applyAlignment="1">
      <alignment horizontal="center" vertical="center" wrapText="1"/>
    </xf>
    <xf numFmtId="0" fontId="9" fillId="0" borderId="46" xfId="0" applyFont="1" applyBorder="1" applyAlignment="1">
      <alignment horizontal="center" vertical="center"/>
    </xf>
    <xf numFmtId="0" fontId="7" fillId="0" borderId="138" xfId="0" applyFont="1" applyBorder="1" applyAlignment="1">
      <alignment horizontal="center" vertical="center"/>
    </xf>
    <xf numFmtId="0" fontId="7" fillId="0" borderId="37" xfId="0" applyFont="1" applyBorder="1" applyAlignment="1">
      <alignment horizontal="center" vertical="center"/>
    </xf>
    <xf numFmtId="179" fontId="7" fillId="12" borderId="110" xfId="1" applyNumberFormat="1" applyFont="1" applyFill="1" applyBorder="1" applyAlignment="1" applyProtection="1">
      <alignment horizontal="center" vertical="center" wrapText="1"/>
    </xf>
    <xf numFmtId="179" fontId="7" fillId="12" borderId="79" xfId="1" applyNumberFormat="1" applyFont="1" applyFill="1" applyBorder="1" applyAlignment="1" applyProtection="1">
      <alignment horizontal="center" vertical="center" wrapText="1"/>
    </xf>
    <xf numFmtId="179" fontId="7" fillId="12" borderId="120" xfId="1" applyNumberFormat="1" applyFont="1" applyFill="1" applyBorder="1" applyAlignment="1" applyProtection="1">
      <alignment horizontal="center" vertical="center" wrapText="1"/>
    </xf>
    <xf numFmtId="0" fontId="7" fillId="14" borderId="110" xfId="0" applyFont="1" applyFill="1" applyBorder="1" applyAlignment="1">
      <alignment horizontal="center" vertical="center"/>
    </xf>
    <xf numFmtId="0" fontId="7" fillId="14" borderId="79" xfId="0" applyFont="1" applyFill="1" applyBorder="1" applyAlignment="1">
      <alignment horizontal="center" vertical="center"/>
    </xf>
    <xf numFmtId="0" fontId="7" fillId="14" borderId="120" xfId="0" applyFont="1" applyFill="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109" xfId="0" applyFont="1" applyBorder="1" applyAlignment="1">
      <alignment horizontal="center" vertical="center"/>
    </xf>
    <xf numFmtId="0" fontId="7" fillId="0" borderId="26" xfId="0" applyFont="1" applyBorder="1" applyAlignment="1">
      <alignment horizontal="center" vertical="center"/>
    </xf>
    <xf numFmtId="0" fontId="7" fillId="0" borderId="31" xfId="0" applyFont="1" applyBorder="1" applyAlignment="1">
      <alignment horizontal="center" vertical="center"/>
    </xf>
    <xf numFmtId="0" fontId="7" fillId="0" borderId="43" xfId="0" applyFont="1" applyBorder="1" applyAlignment="1">
      <alignment horizontal="center" vertical="center"/>
    </xf>
    <xf numFmtId="0" fontId="7" fillId="0" borderId="2" xfId="0" applyFont="1" applyBorder="1" applyAlignment="1">
      <alignment horizontal="center" vertical="center"/>
    </xf>
    <xf numFmtId="0" fontId="7" fillId="0" borderId="27" xfId="0" applyFont="1" applyBorder="1" applyAlignment="1">
      <alignment horizontal="center" vertical="center"/>
    </xf>
    <xf numFmtId="40" fontId="7" fillId="0" borderId="109" xfId="1" applyNumberFormat="1" applyFont="1" applyFill="1" applyBorder="1" applyAlignment="1" applyProtection="1">
      <alignment horizontal="center" vertical="center" wrapText="1"/>
    </xf>
    <xf numFmtId="40" fontId="7" fillId="0" borderId="31" xfId="1" applyNumberFormat="1" applyFont="1" applyFill="1" applyBorder="1" applyAlignment="1" applyProtection="1">
      <alignment horizontal="center" vertical="center" wrapText="1"/>
    </xf>
    <xf numFmtId="40" fontId="7" fillId="0" borderId="20" xfId="1" applyNumberFormat="1" applyFont="1" applyFill="1" applyBorder="1" applyAlignment="1" applyProtection="1">
      <alignment horizontal="center" vertical="center" wrapText="1"/>
    </xf>
    <xf numFmtId="40" fontId="7" fillId="0" borderId="36" xfId="1" applyNumberFormat="1" applyFont="1" applyFill="1" applyBorder="1" applyAlignment="1" applyProtection="1">
      <alignment horizontal="center" vertical="center" wrapText="1"/>
    </xf>
    <xf numFmtId="0" fontId="7" fillId="0" borderId="104" xfId="0" applyFont="1" applyBorder="1" applyAlignment="1">
      <alignment horizontal="center" vertical="center"/>
    </xf>
    <xf numFmtId="0" fontId="9" fillId="0" borderId="65" xfId="0" applyFont="1" applyBorder="1" applyAlignment="1">
      <alignment horizontal="center" vertical="center" wrapText="1"/>
    </xf>
    <xf numFmtId="0" fontId="9" fillId="0" borderId="36" xfId="0" applyFont="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179" fontId="7" fillId="12" borderId="151" xfId="1" applyNumberFormat="1" applyFont="1" applyFill="1" applyBorder="1" applyAlignment="1" applyProtection="1">
      <alignment horizontal="center" vertical="center" wrapText="1"/>
    </xf>
    <xf numFmtId="40" fontId="7" fillId="12" borderId="110" xfId="1" applyNumberFormat="1" applyFont="1" applyFill="1" applyBorder="1" applyAlignment="1" applyProtection="1">
      <alignment horizontal="center" vertical="center" wrapText="1"/>
    </xf>
    <xf numFmtId="40" fontId="7" fillId="12" borderId="79" xfId="1" applyNumberFormat="1" applyFont="1" applyFill="1" applyBorder="1" applyAlignment="1" applyProtection="1">
      <alignment horizontal="center" vertical="center" wrapText="1"/>
    </xf>
    <xf numFmtId="40" fontId="7" fillId="12" borderId="120" xfId="1" applyNumberFormat="1" applyFont="1" applyFill="1" applyBorder="1" applyAlignment="1" applyProtection="1">
      <alignment horizontal="center" vertical="center" wrapText="1"/>
    </xf>
    <xf numFmtId="0" fontId="7" fillId="0" borderId="92" xfId="0" applyFont="1" applyBorder="1" applyAlignment="1">
      <alignment horizontal="center" vertical="center"/>
    </xf>
    <xf numFmtId="0" fontId="7" fillId="0" borderId="108" xfId="0" applyFont="1" applyBorder="1" applyAlignment="1">
      <alignment horizontal="center" vertical="center"/>
    </xf>
    <xf numFmtId="0" fontId="7" fillId="0" borderId="125" xfId="0" applyFont="1" applyBorder="1" applyAlignment="1">
      <alignment horizontal="center" vertical="center"/>
    </xf>
    <xf numFmtId="0" fontId="7" fillId="0" borderId="98" xfId="0" applyFont="1" applyBorder="1" applyAlignment="1">
      <alignment horizontal="center" vertical="center"/>
    </xf>
    <xf numFmtId="0" fontId="7" fillId="0" borderId="127" xfId="0" applyFont="1" applyBorder="1" applyAlignment="1">
      <alignment horizontal="center" vertical="center"/>
    </xf>
    <xf numFmtId="0" fontId="7" fillId="0" borderId="107" xfId="0" applyFont="1" applyBorder="1" applyAlignment="1">
      <alignment horizontal="center" vertical="center"/>
    </xf>
    <xf numFmtId="0" fontId="9" fillId="0" borderId="9" xfId="0" applyFont="1" applyBorder="1" applyAlignment="1">
      <alignment horizontal="center" vertical="center" wrapText="1"/>
    </xf>
    <xf numFmtId="4" fontId="7" fillId="12" borderId="118" xfId="1" applyNumberFormat="1" applyFont="1" applyFill="1" applyBorder="1" applyAlignment="1" applyProtection="1">
      <alignment horizontal="center" vertical="center"/>
    </xf>
    <xf numFmtId="4" fontId="7" fillId="12" borderId="151" xfId="1" applyNumberFormat="1" applyFont="1" applyFill="1" applyBorder="1" applyAlignment="1" applyProtection="1">
      <alignment horizontal="center" vertical="center"/>
    </xf>
    <xf numFmtId="40" fontId="7" fillId="0" borderId="18" xfId="1" applyNumberFormat="1" applyFont="1" applyFill="1" applyBorder="1" applyAlignment="1" applyProtection="1">
      <alignment horizontal="center" vertical="center" wrapText="1"/>
    </xf>
    <xf numFmtId="40" fontId="7" fillId="0" borderId="40" xfId="1" applyNumberFormat="1" applyFont="1" applyFill="1" applyBorder="1" applyAlignment="1" applyProtection="1">
      <alignment horizontal="center" vertical="center" wrapText="1"/>
    </xf>
    <xf numFmtId="40" fontId="7" fillId="0" borderId="43" xfId="1" applyNumberFormat="1" applyFont="1" applyFill="1" applyBorder="1" applyAlignment="1" applyProtection="1">
      <alignment horizontal="center" vertical="center" wrapText="1"/>
    </xf>
    <xf numFmtId="40" fontId="7" fillId="0" borderId="27" xfId="1" applyNumberFormat="1" applyFont="1" applyFill="1" applyBorder="1" applyAlignment="1" applyProtection="1">
      <alignment horizontal="center" vertical="center" wrapText="1"/>
    </xf>
    <xf numFmtId="0" fontId="7" fillId="0" borderId="20" xfId="0" applyFont="1" applyBorder="1" applyAlignment="1">
      <alignment horizontal="center" vertical="center"/>
    </xf>
    <xf numFmtId="0" fontId="7" fillId="0" borderId="36" xfId="0" applyFont="1" applyBorder="1" applyAlignment="1">
      <alignment horizontal="center" vertical="center"/>
    </xf>
    <xf numFmtId="40" fontId="7" fillId="12" borderId="149" xfId="1" applyNumberFormat="1" applyFont="1" applyFill="1" applyBorder="1" applyAlignment="1" applyProtection="1">
      <alignment horizontal="center" vertical="center" wrapText="1"/>
    </xf>
    <xf numFmtId="40" fontId="7" fillId="12" borderId="86" xfId="1" applyNumberFormat="1" applyFont="1" applyFill="1" applyBorder="1" applyAlignment="1" applyProtection="1">
      <alignment horizontal="center" vertical="center" wrapText="1"/>
    </xf>
    <xf numFmtId="178" fontId="9" fillId="0" borderId="56" xfId="0" applyNumberFormat="1" applyFont="1" applyBorder="1" applyAlignment="1">
      <alignment horizontal="center" vertical="center"/>
    </xf>
    <xf numFmtId="0" fontId="9" fillId="0" borderId="56" xfId="0" applyFont="1" applyBorder="1" applyAlignment="1">
      <alignment horizontal="center" vertical="center"/>
    </xf>
    <xf numFmtId="49" fontId="9" fillId="11" borderId="103" xfId="0" applyNumberFormat="1" applyFont="1" applyFill="1" applyBorder="1" applyAlignment="1" applyProtection="1">
      <alignment horizontal="center" vertical="center"/>
      <protection locked="0"/>
    </xf>
    <xf numFmtId="49" fontId="9" fillId="11" borderId="61" xfId="0" applyNumberFormat="1" applyFont="1" applyFill="1" applyBorder="1" applyAlignment="1" applyProtection="1">
      <alignment horizontal="center" vertical="center"/>
      <protection locked="0"/>
    </xf>
    <xf numFmtId="49" fontId="9" fillId="11" borderId="89" xfId="0" applyNumberFormat="1" applyFont="1" applyFill="1" applyBorder="1" applyAlignment="1" applyProtection="1">
      <alignment horizontal="left" vertical="center" shrinkToFit="1"/>
      <protection locked="0"/>
    </xf>
    <xf numFmtId="49" fontId="9" fillId="11" borderId="61" xfId="0" applyNumberFormat="1" applyFont="1" applyFill="1" applyBorder="1" applyAlignment="1" applyProtection="1">
      <alignment horizontal="left" vertical="center" shrinkToFit="1"/>
      <protection locked="0"/>
    </xf>
    <xf numFmtId="180" fontId="9" fillId="11" borderId="133" xfId="0" applyNumberFormat="1" applyFont="1" applyFill="1" applyBorder="1" applyAlignment="1" applyProtection="1">
      <alignment horizontal="center" vertical="center"/>
      <protection locked="0"/>
    </xf>
    <xf numFmtId="180" fontId="9" fillId="11" borderId="89" xfId="0" applyNumberFormat="1" applyFont="1" applyFill="1" applyBorder="1" applyAlignment="1" applyProtection="1">
      <alignment horizontal="center" vertical="center"/>
      <protection locked="0"/>
    </xf>
    <xf numFmtId="0" fontId="9" fillId="5" borderId="61" xfId="0" applyFont="1" applyFill="1" applyBorder="1" applyAlignment="1" applyProtection="1">
      <alignment horizontal="left" vertical="center"/>
      <protection locked="0"/>
    </xf>
    <xf numFmtId="0" fontId="8" fillId="11" borderId="155" xfId="0" applyFont="1" applyFill="1" applyBorder="1" applyAlignment="1" applyProtection="1">
      <alignment horizontal="left" vertical="center" shrinkToFit="1"/>
      <protection locked="0"/>
    </xf>
    <xf numFmtId="0" fontId="8" fillId="11" borderId="154" xfId="0" applyFont="1" applyFill="1" applyBorder="1" applyAlignment="1" applyProtection="1">
      <alignment horizontal="left" vertical="center" shrinkToFit="1"/>
      <protection locked="0"/>
    </xf>
    <xf numFmtId="0" fontId="8" fillId="11" borderId="156" xfId="0" applyFont="1" applyFill="1" applyBorder="1" applyAlignment="1" applyProtection="1">
      <alignment horizontal="left" vertical="center" shrinkToFit="1"/>
      <protection locked="0"/>
    </xf>
    <xf numFmtId="0" fontId="9" fillId="0" borderId="155" xfId="0" applyFont="1" applyBorder="1" applyAlignment="1">
      <alignment horizontal="center" vertical="center"/>
    </xf>
    <xf numFmtId="178" fontId="9" fillId="0" borderId="155" xfId="0" applyNumberFormat="1" applyFont="1" applyBorder="1" applyAlignment="1">
      <alignment horizontal="center" vertical="center"/>
    </xf>
    <xf numFmtId="49" fontId="9" fillId="11" borderId="113" xfId="0" applyNumberFormat="1" applyFont="1" applyFill="1" applyBorder="1" applyAlignment="1" applyProtection="1">
      <alignment horizontal="center" vertical="center"/>
      <protection locked="0"/>
    </xf>
    <xf numFmtId="49" fontId="9" fillId="11" borderId="46" xfId="0" applyNumberFormat="1" applyFont="1" applyFill="1" applyBorder="1" applyAlignment="1" applyProtection="1">
      <alignment horizontal="center" vertical="center"/>
      <protection locked="0"/>
    </xf>
    <xf numFmtId="49" fontId="9" fillId="11" borderId="52" xfId="0" applyNumberFormat="1" applyFont="1" applyFill="1" applyBorder="1" applyAlignment="1" applyProtection="1">
      <alignment horizontal="left" vertical="center" shrinkToFit="1"/>
      <protection locked="0"/>
    </xf>
    <xf numFmtId="49" fontId="9" fillId="11" borderId="46" xfId="0" applyNumberFormat="1" applyFont="1" applyFill="1" applyBorder="1" applyAlignment="1" applyProtection="1">
      <alignment horizontal="left" vertical="center" shrinkToFit="1"/>
      <protection locked="0"/>
    </xf>
    <xf numFmtId="180" fontId="9" fillId="11" borderId="41" xfId="0" applyNumberFormat="1" applyFont="1" applyFill="1" applyBorder="1" applyAlignment="1" applyProtection="1">
      <alignment horizontal="center" vertical="center"/>
      <protection locked="0"/>
    </xf>
    <xf numFmtId="180" fontId="9" fillId="11" borderId="52" xfId="0" applyNumberFormat="1" applyFont="1" applyFill="1" applyBorder="1" applyAlignment="1" applyProtection="1">
      <alignment horizontal="center" vertical="center"/>
      <protection locked="0"/>
    </xf>
    <xf numFmtId="0" fontId="9" fillId="5" borderId="63" xfId="0" applyFont="1" applyFill="1" applyBorder="1" applyAlignment="1" applyProtection="1">
      <alignment horizontal="left" vertical="center"/>
      <protection locked="0"/>
    </xf>
    <xf numFmtId="0" fontId="8" fillId="11" borderId="114" xfId="0" applyFont="1" applyFill="1" applyBorder="1" applyAlignment="1" applyProtection="1">
      <alignment horizontal="left" vertical="center" shrinkToFit="1"/>
      <protection locked="0"/>
    </xf>
    <xf numFmtId="0" fontId="8" fillId="11" borderId="13" xfId="0" applyFont="1" applyFill="1" applyBorder="1" applyAlignment="1" applyProtection="1">
      <alignment horizontal="left" vertical="center" shrinkToFit="1"/>
      <protection locked="0"/>
    </xf>
    <xf numFmtId="0" fontId="8" fillId="11" borderId="111" xfId="0" applyFont="1" applyFill="1" applyBorder="1" applyAlignment="1" applyProtection="1">
      <alignment horizontal="left" vertical="center" shrinkToFit="1"/>
      <protection locked="0"/>
    </xf>
    <xf numFmtId="0" fontId="22" fillId="5" borderId="133" xfId="0" applyFont="1" applyFill="1" applyBorder="1" applyAlignment="1" applyProtection="1">
      <alignment horizontal="center" vertical="center" shrinkToFit="1"/>
      <protection locked="0"/>
    </xf>
    <xf numFmtId="0" fontId="22" fillId="5" borderId="34" xfId="0" applyFont="1" applyFill="1" applyBorder="1" applyAlignment="1" applyProtection="1">
      <alignment horizontal="center" vertical="center" shrinkToFit="1"/>
      <protection locked="0"/>
    </xf>
    <xf numFmtId="0" fontId="9" fillId="5" borderId="46" xfId="0" applyFont="1" applyFill="1" applyBorder="1" applyAlignment="1" applyProtection="1">
      <alignment horizontal="left" vertical="center"/>
      <protection locked="0"/>
    </xf>
    <xf numFmtId="0" fontId="8" fillId="11" borderId="56" xfId="0" applyFont="1" applyFill="1" applyBorder="1" applyAlignment="1" applyProtection="1">
      <alignment horizontal="left" vertical="center" shrinkToFit="1"/>
      <protection locked="0"/>
    </xf>
    <xf numFmtId="0" fontId="8" fillId="11" borderId="77" xfId="0" applyFont="1" applyFill="1" applyBorder="1" applyAlignment="1" applyProtection="1">
      <alignment horizontal="left" vertical="center" shrinkToFit="1"/>
      <protection locked="0"/>
    </xf>
    <xf numFmtId="0" fontId="8" fillId="11" borderId="75" xfId="0" applyFont="1" applyFill="1" applyBorder="1" applyAlignment="1" applyProtection="1">
      <alignment horizontal="left" vertical="center" shrinkToFit="1"/>
      <protection locked="0"/>
    </xf>
    <xf numFmtId="0" fontId="22" fillId="5" borderId="41" xfId="0" applyFont="1" applyFill="1" applyBorder="1" applyAlignment="1" applyProtection="1">
      <alignment horizontal="center" vertical="center" shrinkToFit="1"/>
      <protection locked="0"/>
    </xf>
    <xf numFmtId="0" fontId="22" fillId="5" borderId="51" xfId="0" applyFont="1" applyFill="1" applyBorder="1" applyAlignment="1" applyProtection="1">
      <alignment horizontal="center" vertical="center" shrinkToFit="1"/>
      <protection locked="0"/>
    </xf>
    <xf numFmtId="0" fontId="9" fillId="5" borderId="41" xfId="0" applyFont="1" applyFill="1" applyBorder="1" applyAlignment="1" applyProtection="1">
      <alignment horizontal="left" vertical="center"/>
      <protection locked="0"/>
    </xf>
    <xf numFmtId="0" fontId="9" fillId="5" borderId="51" xfId="0" applyFont="1" applyFill="1" applyBorder="1" applyAlignment="1" applyProtection="1">
      <alignment horizontal="left" vertical="center"/>
      <protection locked="0"/>
    </xf>
    <xf numFmtId="0" fontId="9" fillId="5" borderId="52" xfId="0" applyFont="1" applyFill="1" applyBorder="1" applyAlignment="1" applyProtection="1">
      <alignment horizontal="left" vertical="center"/>
      <protection locked="0"/>
    </xf>
    <xf numFmtId="0" fontId="9" fillId="5" borderId="58" xfId="0" applyFont="1" applyFill="1" applyBorder="1" applyAlignment="1" applyProtection="1">
      <alignment horizontal="left" vertical="center"/>
      <protection locked="0"/>
    </xf>
    <xf numFmtId="0" fontId="8" fillId="11" borderId="59" xfId="0" applyFont="1" applyFill="1" applyBorder="1" applyAlignment="1" applyProtection="1">
      <alignment horizontal="left" vertical="center" shrinkToFit="1"/>
      <protection locked="0"/>
    </xf>
    <xf numFmtId="0" fontId="8" fillId="11" borderId="25" xfId="0" applyFont="1" applyFill="1" applyBorder="1" applyAlignment="1" applyProtection="1">
      <alignment horizontal="left" vertical="center" shrinkToFit="1"/>
      <protection locked="0"/>
    </xf>
    <xf numFmtId="0" fontId="8" fillId="11" borderId="76" xfId="0" applyFont="1" applyFill="1" applyBorder="1" applyAlignment="1" applyProtection="1">
      <alignment horizontal="left" vertical="center" shrinkToFit="1"/>
      <protection locked="0"/>
    </xf>
    <xf numFmtId="0" fontId="8" fillId="0" borderId="0" xfId="0" applyFont="1" applyAlignment="1">
      <alignment horizontal="center" vertical="center"/>
    </xf>
    <xf numFmtId="179" fontId="9" fillId="0" borderId="0" xfId="1" applyNumberFormat="1" applyFont="1" applyFill="1" applyBorder="1" applyAlignment="1" applyProtection="1">
      <alignment horizontal="center" vertical="center" wrapText="1"/>
    </xf>
    <xf numFmtId="0" fontId="9" fillId="0" borderId="114" xfId="0" applyFont="1" applyBorder="1" applyAlignment="1">
      <alignment horizontal="center" textRotation="90" wrapText="1"/>
    </xf>
    <xf numFmtId="0" fontId="9" fillId="0" borderId="111" xfId="0" applyFont="1" applyBorder="1" applyAlignment="1">
      <alignment horizontal="center" textRotation="90" wrapText="1"/>
    </xf>
    <xf numFmtId="0" fontId="9" fillId="0" borderId="115" xfId="0" applyFont="1" applyBorder="1" applyAlignment="1">
      <alignment horizontal="center" textRotation="90" wrapText="1"/>
    </xf>
    <xf numFmtId="0" fontId="9" fillId="0" borderId="32" xfId="0" applyFont="1" applyBorder="1" applyAlignment="1">
      <alignment horizontal="center" textRotation="90" wrapText="1"/>
    </xf>
    <xf numFmtId="0" fontId="9" fillId="0" borderId="59" xfId="0" applyFont="1" applyBorder="1" applyAlignment="1">
      <alignment horizontal="center" textRotation="90" wrapText="1"/>
    </xf>
    <xf numFmtId="0" fontId="9" fillId="0" borderId="76" xfId="0" applyFont="1" applyBorder="1" applyAlignment="1">
      <alignment horizontal="center" textRotation="90" wrapText="1"/>
    </xf>
    <xf numFmtId="0" fontId="8" fillId="0" borderId="0" xfId="0" applyFont="1" applyAlignment="1">
      <alignment horizontal="center" vertical="center" wrapText="1"/>
    </xf>
    <xf numFmtId="0" fontId="9" fillId="0" borderId="5" xfId="0" applyFont="1" applyBorder="1" applyAlignment="1">
      <alignment horizontal="center" textRotation="90"/>
    </xf>
    <xf numFmtId="0" fontId="9" fillId="0" borderId="25" xfId="0" applyFont="1" applyBorder="1" applyAlignment="1">
      <alignment horizontal="center" textRotation="90"/>
    </xf>
    <xf numFmtId="0" fontId="9" fillId="0" borderId="152" xfId="0" applyFont="1" applyBorder="1" applyAlignment="1">
      <alignment horizontal="center" textRotation="90"/>
    </xf>
    <xf numFmtId="0" fontId="9" fillId="0" borderId="32" xfId="0" applyFont="1" applyBorder="1" applyAlignment="1">
      <alignment horizontal="center" textRotation="90"/>
    </xf>
    <xf numFmtId="0" fontId="9" fillId="0" borderId="76" xfId="0" applyFont="1" applyBorder="1" applyAlignment="1">
      <alignment horizontal="center" textRotation="90"/>
    </xf>
    <xf numFmtId="0" fontId="9" fillId="0" borderId="63" xfId="0" applyFont="1" applyBorder="1" applyAlignment="1">
      <alignment horizontal="center" textRotation="90" wrapText="1"/>
    </xf>
    <xf numFmtId="0" fontId="9" fillId="0" borderId="64" xfId="0" applyFont="1" applyBorder="1" applyAlignment="1">
      <alignment horizontal="center" textRotation="90" wrapText="1"/>
    </xf>
    <xf numFmtId="0" fontId="9" fillId="0" borderId="58" xfId="0" applyFont="1" applyBorder="1" applyAlignment="1">
      <alignment horizontal="center" textRotation="90" wrapText="1"/>
    </xf>
    <xf numFmtId="0" fontId="18" fillId="0" borderId="13" xfId="0" applyFont="1" applyBorder="1" applyAlignment="1">
      <alignment horizontal="center" textRotation="90"/>
    </xf>
    <xf numFmtId="0" fontId="18" fillId="0" borderId="115" xfId="0" applyFont="1" applyBorder="1" applyAlignment="1">
      <alignment horizontal="center" textRotation="90"/>
    </xf>
    <xf numFmtId="0" fontId="18" fillId="0" borderId="59" xfId="0" applyFont="1" applyBorder="1" applyAlignment="1">
      <alignment horizontal="center" textRotation="90"/>
    </xf>
    <xf numFmtId="0" fontId="8" fillId="0" borderId="83" xfId="0" applyFont="1" applyBorder="1" applyAlignment="1">
      <alignment horizontal="center" textRotation="90"/>
    </xf>
    <xf numFmtId="0" fontId="8" fillId="0" borderId="57" xfId="0" applyFont="1" applyBorder="1" applyAlignment="1">
      <alignment horizontal="center" textRotation="90"/>
    </xf>
    <xf numFmtId="40" fontId="9" fillId="0" borderId="0" xfId="1" applyNumberFormat="1" applyFont="1" applyFill="1" applyBorder="1" applyAlignment="1" applyProtection="1">
      <alignment horizontal="center" vertical="center" wrapText="1"/>
    </xf>
    <xf numFmtId="181" fontId="9" fillId="0" borderId="0" xfId="1" applyNumberFormat="1" applyFont="1" applyFill="1" applyBorder="1" applyAlignment="1" applyProtection="1">
      <alignment horizontal="center" vertical="center" shrinkToFit="1"/>
    </xf>
    <xf numFmtId="0" fontId="9" fillId="0" borderId="0" xfId="0" applyFont="1" applyAlignment="1">
      <alignment horizontal="center" vertical="center"/>
    </xf>
    <xf numFmtId="0" fontId="9" fillId="0" borderId="102" xfId="0" applyFont="1" applyBorder="1" applyAlignment="1">
      <alignment horizontal="center" textRotation="90" wrapText="1"/>
    </xf>
    <xf numFmtId="0" fontId="9" fillId="0" borderId="84" xfId="0" applyFont="1" applyBorder="1" applyAlignment="1">
      <alignment horizontal="center" textRotation="90" wrapText="1"/>
    </xf>
    <xf numFmtId="0" fontId="9" fillId="0" borderId="113" xfId="0" applyFont="1" applyBorder="1" applyAlignment="1">
      <alignment horizontal="center" textRotation="90" wrapText="1"/>
    </xf>
    <xf numFmtId="0" fontId="9" fillId="0" borderId="46" xfId="0" applyFont="1" applyBorder="1" applyAlignment="1">
      <alignment horizontal="center" textRotation="90" wrapText="1"/>
    </xf>
    <xf numFmtId="0" fontId="9" fillId="0" borderId="157"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9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118" xfId="0" applyFont="1" applyBorder="1" applyAlignment="1">
      <alignment horizontal="center" vertical="center" wrapText="1"/>
    </xf>
    <xf numFmtId="0" fontId="7" fillId="12" borderId="119" xfId="0" applyFont="1" applyFill="1" applyBorder="1" applyAlignment="1">
      <alignment horizontal="center" vertical="center" wrapText="1"/>
    </xf>
    <xf numFmtId="0" fontId="7" fillId="12" borderId="81" xfId="0" applyFont="1" applyFill="1" applyBorder="1" applyAlignment="1">
      <alignment horizontal="center" vertical="center" wrapText="1"/>
    </xf>
    <xf numFmtId="0" fontId="9" fillId="0" borderId="0" xfId="0" applyFont="1" applyAlignment="1">
      <alignment horizontal="center" vertical="center" wrapText="1"/>
    </xf>
    <xf numFmtId="0" fontId="9" fillId="0" borderId="134" xfId="0" applyFont="1" applyBorder="1" applyAlignment="1">
      <alignment horizontal="center" textRotation="90" wrapText="1"/>
    </xf>
    <xf numFmtId="0" fontId="9" fillId="0" borderId="83" xfId="0" applyFont="1" applyBorder="1" applyAlignment="1">
      <alignment horizontal="center" textRotation="90" wrapText="1"/>
    </xf>
    <xf numFmtId="0" fontId="9" fillId="0" borderId="57" xfId="0" applyFont="1" applyBorder="1" applyAlignment="1">
      <alignment horizontal="center" textRotation="90" wrapText="1"/>
    </xf>
    <xf numFmtId="0" fontId="9" fillId="0" borderId="105" xfId="0" applyFont="1" applyBorder="1" applyAlignment="1">
      <alignment horizontal="center" textRotation="90" wrapText="1"/>
    </xf>
    <xf numFmtId="0" fontId="9" fillId="0" borderId="152" xfId="0" applyFont="1" applyBorder="1" applyAlignment="1">
      <alignment horizontal="center" textRotation="90" wrapText="1"/>
    </xf>
    <xf numFmtId="0" fontId="9" fillId="0" borderId="134" xfId="0" applyFont="1" applyBorder="1" applyAlignment="1">
      <alignment horizontal="center" textRotation="90"/>
    </xf>
    <xf numFmtId="0" fontId="9" fillId="0" borderId="83" xfId="0" applyFont="1" applyBorder="1" applyAlignment="1">
      <alignment horizontal="center" textRotation="90"/>
    </xf>
    <xf numFmtId="0" fontId="9" fillId="0" borderId="57" xfId="0" applyFont="1" applyBorder="1" applyAlignment="1">
      <alignment horizontal="center" textRotation="90"/>
    </xf>
    <xf numFmtId="0" fontId="9" fillId="0" borderId="30" xfId="0" applyFont="1" applyBorder="1" applyAlignment="1">
      <alignment horizontal="center" textRotation="90"/>
    </xf>
    <xf numFmtId="0" fontId="9" fillId="0" borderId="82" xfId="0" applyFont="1" applyBorder="1" applyAlignment="1">
      <alignment horizontal="center" textRotation="90" wrapText="1"/>
    </xf>
    <xf numFmtId="0" fontId="9" fillId="0" borderId="114" xfId="0" applyFont="1" applyBorder="1" applyAlignment="1">
      <alignment horizontal="center" textRotation="90"/>
    </xf>
    <xf numFmtId="0" fontId="9" fillId="0" borderId="115" xfId="0" applyFont="1" applyBorder="1" applyAlignment="1">
      <alignment horizontal="center" textRotation="90"/>
    </xf>
    <xf numFmtId="0" fontId="9" fillId="0" borderId="59" xfId="0" applyFont="1" applyBorder="1" applyAlignment="1">
      <alignment horizontal="center" textRotation="90"/>
    </xf>
    <xf numFmtId="0" fontId="9" fillId="0" borderId="166" xfId="0" applyFont="1" applyBorder="1" applyAlignment="1">
      <alignment horizontal="center" vertical="center" wrapText="1"/>
    </xf>
    <xf numFmtId="0" fontId="9" fillId="0" borderId="106"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10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0" xfId="0" applyFont="1" applyBorder="1" applyAlignment="1">
      <alignment horizontal="center" vertical="center" wrapText="1"/>
    </xf>
    <xf numFmtId="0" fontId="7" fillId="11" borderId="4" xfId="0" applyFont="1" applyFill="1" applyBorder="1" applyAlignment="1" applyProtection="1">
      <alignment horizontal="center" vertical="center"/>
      <protection locked="0"/>
    </xf>
    <xf numFmtId="0" fontId="7" fillId="11" borderId="17" xfId="0" applyFont="1" applyFill="1" applyBorder="1" applyAlignment="1" applyProtection="1">
      <alignment horizontal="center" vertical="center"/>
      <protection locked="0"/>
    </xf>
    <xf numFmtId="0" fontId="7" fillId="8" borderId="80" xfId="0" applyFont="1" applyFill="1" applyBorder="1" applyAlignment="1">
      <alignment horizontal="center" vertical="center" wrapText="1"/>
    </xf>
    <xf numFmtId="0" fontId="7" fillId="8" borderId="81" xfId="0" applyFont="1" applyFill="1" applyBorder="1" applyAlignment="1">
      <alignment horizontal="center" vertical="center" wrapText="1"/>
    </xf>
    <xf numFmtId="0" fontId="7" fillId="8" borderId="123" xfId="0" applyFont="1" applyFill="1" applyBorder="1" applyAlignment="1">
      <alignment horizontal="center" vertical="center" wrapText="1"/>
    </xf>
    <xf numFmtId="0" fontId="7" fillId="12" borderId="99" xfId="0" applyFont="1" applyFill="1" applyBorder="1" applyAlignment="1">
      <alignment horizontal="center" vertical="center" wrapText="1"/>
    </xf>
    <xf numFmtId="0" fontId="7" fillId="0" borderId="97" xfId="0" applyFont="1" applyBorder="1" applyAlignment="1">
      <alignment horizontal="center" vertical="center"/>
    </xf>
    <xf numFmtId="0" fontId="7" fillId="0" borderId="81" xfId="0" applyFont="1" applyBorder="1" applyAlignment="1">
      <alignment horizontal="center" vertical="center"/>
    </xf>
    <xf numFmtId="0" fontId="7" fillId="0" borderId="123" xfId="0" applyFont="1" applyBorder="1" applyAlignment="1">
      <alignment horizontal="center" vertical="center"/>
    </xf>
    <xf numFmtId="0" fontId="9" fillId="0" borderId="51" xfId="0" applyFont="1" applyBorder="1" applyAlignment="1">
      <alignment horizontal="center" vertical="center"/>
    </xf>
    <xf numFmtId="0" fontId="4" fillId="2" borderId="51" xfId="0" applyFont="1" applyFill="1" applyBorder="1" applyAlignment="1" applyProtection="1">
      <alignment horizontal="center" vertical="center"/>
      <protection locked="0"/>
    </xf>
    <xf numFmtId="0" fontId="9" fillId="0" borderId="53" xfId="0" applyFont="1" applyBorder="1" applyAlignment="1">
      <alignment horizontal="center" vertical="center"/>
    </xf>
    <xf numFmtId="0" fontId="9" fillId="0" borderId="40" xfId="0" applyFont="1" applyBorder="1" applyAlignment="1">
      <alignment horizontal="center" vertical="center"/>
    </xf>
    <xf numFmtId="0" fontId="9" fillId="0" borderId="101" xfId="0" applyFont="1" applyBorder="1" applyAlignment="1">
      <alignment horizontal="center" vertical="center"/>
    </xf>
    <xf numFmtId="0" fontId="9" fillId="0" borderId="27" xfId="0" applyFont="1" applyBorder="1" applyAlignment="1">
      <alignment horizontal="center" vertical="center"/>
    </xf>
    <xf numFmtId="184" fontId="7" fillId="12" borderId="149" xfId="1" applyNumberFormat="1" applyFont="1" applyFill="1" applyBorder="1" applyAlignment="1" applyProtection="1">
      <alignment horizontal="center" vertical="center"/>
    </xf>
    <xf numFmtId="184" fontId="7" fillId="12" borderId="78" xfId="1" applyNumberFormat="1" applyFont="1" applyFill="1" applyBorder="1" applyAlignment="1" applyProtection="1">
      <alignment horizontal="center" vertical="center"/>
    </xf>
    <xf numFmtId="184" fontId="7" fillId="12" borderId="86" xfId="1" applyNumberFormat="1" applyFont="1" applyFill="1" applyBorder="1" applyAlignment="1" applyProtection="1">
      <alignment horizontal="center" vertical="center"/>
    </xf>
    <xf numFmtId="181" fontId="7" fillId="0" borderId="104" xfId="1" applyNumberFormat="1" applyFont="1" applyFill="1" applyBorder="1" applyAlignment="1" applyProtection="1">
      <alignment horizontal="center" vertical="center" shrinkToFit="1"/>
    </xf>
    <xf numFmtId="40" fontId="7" fillId="12" borderId="110" xfId="1" applyNumberFormat="1" applyFont="1" applyFill="1" applyBorder="1" applyAlignment="1" applyProtection="1">
      <alignment horizontal="center" vertical="center"/>
    </xf>
    <xf numFmtId="40" fontId="7" fillId="12" borderId="79" xfId="1" applyNumberFormat="1" applyFont="1" applyFill="1" applyBorder="1" applyAlignment="1" applyProtection="1">
      <alignment horizontal="center" vertical="center"/>
    </xf>
    <xf numFmtId="40" fontId="7" fillId="12" borderId="150" xfId="1" applyNumberFormat="1" applyFont="1" applyFill="1" applyBorder="1" applyAlignment="1" applyProtection="1">
      <alignment horizontal="center" vertical="center"/>
    </xf>
    <xf numFmtId="187" fontId="7" fillId="14" borderId="118" xfId="1" applyNumberFormat="1" applyFont="1" applyFill="1" applyBorder="1" applyAlignment="1" applyProtection="1">
      <alignment horizontal="center" vertical="center" shrinkToFit="1"/>
    </xf>
    <xf numFmtId="187" fontId="7" fillId="14" borderId="37" xfId="1" applyNumberFormat="1" applyFont="1" applyFill="1" applyBorder="1" applyAlignment="1" applyProtection="1">
      <alignment horizontal="center" vertical="center" shrinkToFit="1"/>
    </xf>
    <xf numFmtId="187" fontId="7" fillId="14" borderId="121" xfId="1" applyNumberFormat="1" applyFont="1" applyFill="1" applyBorder="1" applyAlignment="1" applyProtection="1">
      <alignment horizontal="center" vertical="center" shrinkToFit="1"/>
    </xf>
    <xf numFmtId="181" fontId="7" fillId="0" borderId="107" xfId="1" applyNumberFormat="1" applyFont="1" applyFill="1" applyBorder="1" applyAlignment="1" applyProtection="1">
      <alignment horizontal="center" vertical="center" shrinkToFit="1"/>
    </xf>
    <xf numFmtId="0" fontId="9" fillId="0" borderId="5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0" xfId="0" applyFont="1" applyBorder="1" applyAlignment="1">
      <alignment horizontal="center" vertical="center" wrapText="1"/>
    </xf>
    <xf numFmtId="187" fontId="7" fillId="14" borderId="110" xfId="1" applyNumberFormat="1" applyFont="1" applyFill="1" applyBorder="1" applyAlignment="1" applyProtection="1">
      <alignment horizontal="center" vertical="center" shrinkToFit="1"/>
    </xf>
    <xf numFmtId="187" fontId="7" fillId="14" borderId="79" xfId="1" applyNumberFormat="1" applyFont="1" applyFill="1" applyBorder="1" applyAlignment="1" applyProtection="1">
      <alignment horizontal="center" vertical="center" shrinkToFit="1"/>
    </xf>
    <xf numFmtId="187" fontId="7" fillId="14" borderId="120" xfId="1" applyNumberFormat="1" applyFont="1" applyFill="1" applyBorder="1" applyAlignment="1" applyProtection="1">
      <alignment horizontal="center" vertical="center" shrinkToFit="1"/>
    </xf>
    <xf numFmtId="0" fontId="7" fillId="10" borderId="30" xfId="0" applyFont="1" applyFill="1" applyBorder="1" applyAlignment="1">
      <alignment horizontal="center" vertical="center"/>
    </xf>
    <xf numFmtId="0" fontId="7" fillId="10" borderId="169" xfId="0" applyFont="1" applyFill="1" applyBorder="1" applyAlignment="1">
      <alignment horizontal="center" vertical="center"/>
    </xf>
    <xf numFmtId="0" fontId="7" fillId="10" borderId="25" xfId="0" applyFont="1" applyFill="1" applyBorder="1" applyAlignment="1">
      <alignment horizontal="center" vertical="center"/>
    </xf>
    <xf numFmtId="0" fontId="7" fillId="10" borderId="21" xfId="0" applyFont="1" applyFill="1" applyBorder="1" applyAlignment="1">
      <alignment horizontal="center" vertical="center"/>
    </xf>
    <xf numFmtId="0" fontId="9" fillId="0" borderId="50"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186" fontId="9" fillId="11" borderId="30" xfId="1" applyNumberFormat="1" applyFont="1" applyFill="1" applyBorder="1" applyAlignment="1" applyProtection="1">
      <alignment horizontal="center" vertical="center" wrapText="1"/>
      <protection locked="0"/>
    </xf>
    <xf numFmtId="186" fontId="9" fillId="11" borderId="26" xfId="1" applyNumberFormat="1" applyFont="1" applyFill="1" applyBorder="1" applyAlignment="1" applyProtection="1">
      <alignment horizontal="center" vertical="center" wrapText="1"/>
      <protection locked="0"/>
    </xf>
    <xf numFmtId="186" fontId="9" fillId="11" borderId="169" xfId="1" applyNumberFormat="1" applyFont="1" applyFill="1" applyBorder="1" applyAlignment="1" applyProtection="1">
      <alignment horizontal="center" vertical="center" wrapText="1"/>
      <protection locked="0"/>
    </xf>
    <xf numFmtId="186" fontId="9" fillId="11" borderId="3" xfId="1" applyNumberFormat="1" applyFont="1" applyFill="1" applyBorder="1" applyAlignment="1" applyProtection="1">
      <alignment horizontal="center" vertical="center" wrapText="1"/>
      <protection locked="0"/>
    </xf>
    <xf numFmtId="186" fontId="9" fillId="11" borderId="2" xfId="1" applyNumberFormat="1" applyFont="1" applyFill="1" applyBorder="1" applyAlignment="1" applyProtection="1">
      <alignment horizontal="center" vertical="center" wrapText="1"/>
      <protection locked="0"/>
    </xf>
    <xf numFmtId="186" fontId="9" fillId="11" borderId="38" xfId="1" applyNumberFormat="1" applyFont="1" applyFill="1" applyBorder="1" applyAlignment="1" applyProtection="1">
      <alignment horizontal="center" vertical="center" wrapText="1"/>
      <protection locked="0"/>
    </xf>
    <xf numFmtId="4" fontId="21" fillId="12" borderId="118" xfId="1" applyNumberFormat="1" applyFont="1" applyFill="1" applyBorder="1" applyAlignment="1" applyProtection="1">
      <alignment horizontal="center" vertical="center"/>
    </xf>
    <xf numFmtId="4" fontId="21" fillId="12" borderId="37" xfId="1" applyNumberFormat="1" applyFont="1" applyFill="1" applyBorder="1" applyAlignment="1" applyProtection="1">
      <alignment horizontal="center" vertical="center"/>
    </xf>
    <xf numFmtId="4" fontId="21" fillId="12" borderId="151" xfId="1" applyNumberFormat="1" applyFont="1" applyFill="1" applyBorder="1" applyAlignment="1" applyProtection="1">
      <alignment horizontal="center" vertical="center"/>
    </xf>
    <xf numFmtId="181" fontId="7" fillId="0" borderId="108" xfId="1" applyNumberFormat="1" applyFont="1" applyFill="1" applyBorder="1" applyAlignment="1" applyProtection="1">
      <alignment horizontal="center" vertical="center" shrinkToFit="1"/>
    </xf>
    <xf numFmtId="0" fontId="9" fillId="10" borderId="41" xfId="0" applyFont="1" applyFill="1" applyBorder="1" applyAlignment="1">
      <alignment horizontal="left" vertical="center" indent="1"/>
    </xf>
    <xf numFmtId="0" fontId="9" fillId="10" borderId="51" xfId="0" applyFont="1" applyFill="1" applyBorder="1" applyAlignment="1">
      <alignment horizontal="left" vertical="center" indent="1"/>
    </xf>
    <xf numFmtId="0" fontId="9" fillId="10" borderId="42" xfId="0" applyFont="1" applyFill="1" applyBorder="1" applyAlignment="1">
      <alignment horizontal="left" vertical="center" indent="1"/>
    </xf>
    <xf numFmtId="0" fontId="9" fillId="0" borderId="12"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102" xfId="0" applyFont="1" applyBorder="1" applyAlignment="1">
      <alignment horizontal="center" vertical="center"/>
    </xf>
    <xf numFmtId="0" fontId="8" fillId="0" borderId="88" xfId="0" applyFont="1" applyBorder="1" applyAlignment="1">
      <alignment horizontal="center" vertical="center"/>
    </xf>
    <xf numFmtId="0" fontId="8" fillId="0" borderId="49" xfId="0" applyFont="1" applyBorder="1" applyAlignment="1">
      <alignment horizontal="center" vertical="center"/>
    </xf>
    <xf numFmtId="0" fontId="8" fillId="0" borderId="84" xfId="0" applyFont="1" applyBorder="1" applyAlignment="1">
      <alignment horizontal="center" vertical="center"/>
    </xf>
    <xf numFmtId="0" fontId="9" fillId="0" borderId="102"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113" xfId="0" applyFont="1" applyBorder="1" applyAlignment="1">
      <alignment horizontal="center" vertical="center" wrapText="1"/>
    </xf>
    <xf numFmtId="0" fontId="9" fillId="0" borderId="46" xfId="0" applyFont="1" applyBorder="1" applyAlignment="1">
      <alignment horizontal="center" vertical="center" wrapText="1"/>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45" xfId="0" applyFont="1" applyBorder="1" applyAlignment="1">
      <alignment horizontal="center" vertical="center"/>
    </xf>
    <xf numFmtId="181" fontId="7" fillId="0" borderId="0" xfId="1" applyNumberFormat="1" applyFont="1" applyFill="1" applyBorder="1" applyAlignment="1" applyProtection="1">
      <alignment horizontal="center" vertical="center" shrinkToFit="1"/>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40" xfId="0" applyFont="1" applyBorder="1" applyAlignment="1">
      <alignment horizontal="center" vertical="center"/>
    </xf>
    <xf numFmtId="187" fontId="7" fillId="14" borderId="149" xfId="1" applyNumberFormat="1" applyFont="1" applyFill="1" applyBorder="1" applyAlignment="1" applyProtection="1">
      <alignment horizontal="center" vertical="center" shrinkToFit="1"/>
    </xf>
    <xf numFmtId="187" fontId="7" fillId="14" borderId="78" xfId="1" applyNumberFormat="1" applyFont="1" applyFill="1" applyBorder="1" applyAlignment="1" applyProtection="1">
      <alignment horizontal="center" vertical="center" shrinkToFit="1"/>
    </xf>
    <xf numFmtId="187" fontId="7" fillId="14" borderId="122" xfId="1" applyNumberFormat="1" applyFont="1" applyFill="1" applyBorder="1" applyAlignment="1" applyProtection="1">
      <alignment horizontal="center" vertical="center" shrinkToFit="1"/>
    </xf>
    <xf numFmtId="0" fontId="7" fillId="10" borderId="13" xfId="0" applyFont="1" applyFill="1" applyBorder="1" applyAlignment="1">
      <alignment horizontal="center" vertical="center"/>
    </xf>
    <xf numFmtId="0" fontId="7" fillId="10" borderId="19"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38" xfId="0" applyFont="1" applyFill="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xf>
    <xf numFmtId="186" fontId="9" fillId="11" borderId="108" xfId="1" applyNumberFormat="1" applyFont="1" applyFill="1" applyBorder="1" applyAlignment="1" applyProtection="1">
      <alignment horizontal="center" vertical="center" wrapText="1"/>
      <protection locked="0"/>
    </xf>
    <xf numFmtId="186" fontId="9" fillId="11" borderId="149" xfId="1" applyNumberFormat="1" applyFont="1" applyFill="1" applyBorder="1" applyAlignment="1" applyProtection="1">
      <alignment horizontal="center" vertical="center" wrapText="1"/>
      <protection locked="0"/>
    </xf>
    <xf numFmtId="186" fontId="9" fillId="11" borderId="125" xfId="1" applyNumberFormat="1" applyFont="1" applyFill="1" applyBorder="1" applyAlignment="1" applyProtection="1">
      <alignment horizontal="center" vertical="center" wrapText="1"/>
      <protection locked="0"/>
    </xf>
    <xf numFmtId="180" fontId="9" fillId="0" borderId="52" xfId="1" applyNumberFormat="1" applyFont="1" applyFill="1" applyBorder="1" applyAlignment="1" applyProtection="1">
      <alignment horizontal="center" vertical="center" wrapText="1"/>
    </xf>
    <xf numFmtId="0" fontId="7" fillId="10" borderId="108" xfId="0" applyFont="1" applyFill="1" applyBorder="1" applyAlignment="1">
      <alignment horizontal="center" vertical="center"/>
    </xf>
    <xf numFmtId="0" fontId="7" fillId="10" borderId="125" xfId="0" applyFont="1" applyFill="1" applyBorder="1" applyAlignment="1">
      <alignment horizontal="center" vertical="center"/>
    </xf>
    <xf numFmtId="0" fontId="7" fillId="10" borderId="104" xfId="0" applyFont="1" applyFill="1" applyBorder="1" applyAlignment="1">
      <alignment horizontal="center" vertical="center"/>
    </xf>
    <xf numFmtId="0" fontId="7" fillId="10" borderId="126" xfId="0" applyFont="1" applyFill="1" applyBorder="1" applyAlignment="1">
      <alignment horizontal="center" vertical="center"/>
    </xf>
    <xf numFmtId="0" fontId="7" fillId="10" borderId="107" xfId="0" applyFont="1" applyFill="1" applyBorder="1" applyAlignment="1">
      <alignment horizontal="center" vertical="center"/>
    </xf>
    <xf numFmtId="0" fontId="7" fillId="10" borderId="135" xfId="0" applyFont="1" applyFill="1" applyBorder="1" applyAlignment="1">
      <alignment horizontal="center" vertical="center"/>
    </xf>
    <xf numFmtId="40" fontId="7" fillId="12" borderId="78" xfId="1" applyNumberFormat="1" applyFont="1" applyFill="1" applyBorder="1" applyAlignment="1" applyProtection="1">
      <alignment horizontal="center" vertical="center" wrapText="1"/>
    </xf>
    <xf numFmtId="0" fontId="9" fillId="0" borderId="162" xfId="0" applyFont="1" applyBorder="1" applyAlignment="1">
      <alignment horizontal="center" textRotation="90" wrapText="1"/>
    </xf>
    <xf numFmtId="0" fontId="9" fillId="0" borderId="113" xfId="0" applyFont="1" applyBorder="1" applyAlignment="1">
      <alignment horizontal="center" textRotation="90"/>
    </xf>
    <xf numFmtId="0" fontId="9" fillId="0" borderId="46" xfId="0" applyFont="1" applyBorder="1" applyAlignment="1">
      <alignment horizontal="center" textRotation="90"/>
    </xf>
    <xf numFmtId="0" fontId="7" fillId="0" borderId="9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21" xfId="0" applyFont="1" applyBorder="1" applyAlignment="1">
      <alignment horizontal="center" vertical="center" wrapText="1"/>
    </xf>
    <xf numFmtId="0" fontId="9" fillId="0" borderId="163" xfId="0" applyFont="1" applyBorder="1" applyAlignment="1">
      <alignment horizontal="center" textRotation="90" wrapText="1"/>
    </xf>
    <xf numFmtId="0" fontId="9" fillId="0" borderId="172" xfId="0" applyFont="1" applyBorder="1" applyAlignment="1">
      <alignment horizontal="center" textRotation="90" wrapText="1"/>
    </xf>
    <xf numFmtId="0" fontId="9" fillId="0" borderId="165" xfId="0" applyFont="1" applyBorder="1" applyAlignment="1">
      <alignment horizontal="center" textRotation="90" wrapText="1"/>
    </xf>
    <xf numFmtId="0" fontId="9" fillId="0" borderId="63" xfId="0" applyFont="1" applyBorder="1" applyAlignment="1">
      <alignment horizontal="center" textRotation="90"/>
    </xf>
    <xf numFmtId="0" fontId="9" fillId="0" borderId="64" xfId="0" applyFont="1" applyBorder="1" applyAlignment="1">
      <alignment horizontal="center" textRotation="90"/>
    </xf>
    <xf numFmtId="0" fontId="9" fillId="0" borderId="58" xfId="0" applyFont="1" applyBorder="1" applyAlignment="1">
      <alignment horizontal="center" textRotation="90"/>
    </xf>
    <xf numFmtId="0" fontId="9" fillId="0" borderId="173" xfId="0" applyFont="1" applyBorder="1" applyAlignment="1">
      <alignment horizontal="center" textRotation="90"/>
    </xf>
    <xf numFmtId="0" fontId="9" fillId="0" borderId="174" xfId="0" applyFont="1" applyBorder="1" applyAlignment="1">
      <alignment horizontal="center" textRotation="90"/>
    </xf>
    <xf numFmtId="0" fontId="9" fillId="0" borderId="175" xfId="0" applyFont="1" applyBorder="1" applyAlignment="1">
      <alignment horizontal="center" textRotation="90"/>
    </xf>
    <xf numFmtId="0" fontId="9" fillId="0" borderId="166" xfId="0" applyFont="1" applyBorder="1" applyAlignment="1">
      <alignment horizontal="center" textRotation="90" wrapText="1"/>
    </xf>
    <xf numFmtId="0" fontId="9" fillId="0" borderId="167" xfId="0" applyFont="1" applyBorder="1" applyAlignment="1">
      <alignment horizontal="center" textRotation="90" wrapText="1"/>
    </xf>
    <xf numFmtId="0" fontId="9" fillId="0" borderId="143" xfId="0" applyFont="1" applyBorder="1" applyAlignment="1">
      <alignment horizontal="center" textRotation="90" wrapText="1"/>
    </xf>
    <xf numFmtId="0" fontId="9" fillId="0" borderId="146" xfId="0" applyFont="1" applyBorder="1" applyAlignment="1">
      <alignment horizontal="center" textRotation="90" wrapText="1"/>
    </xf>
    <xf numFmtId="0" fontId="9" fillId="0" borderId="144" xfId="0" applyFont="1" applyBorder="1" applyAlignment="1">
      <alignment horizontal="center" textRotation="90" wrapText="1"/>
    </xf>
    <xf numFmtId="0" fontId="9" fillId="0" borderId="147" xfId="0" applyFont="1" applyBorder="1" applyAlignment="1">
      <alignment horizontal="center" textRotation="90" wrapText="1"/>
    </xf>
    <xf numFmtId="0" fontId="9" fillId="0" borderId="14" xfId="0" applyFont="1" applyBorder="1" applyAlignment="1">
      <alignment horizontal="center" textRotation="90" wrapText="1"/>
    </xf>
    <xf numFmtId="0" fontId="9" fillId="0" borderId="0" xfId="0" applyFont="1" applyAlignment="1">
      <alignment horizontal="center" textRotation="90" wrapText="1"/>
    </xf>
    <xf numFmtId="0" fontId="9" fillId="0" borderId="20" xfId="0" applyFont="1" applyBorder="1" applyAlignment="1">
      <alignment horizontal="center" textRotation="90" wrapText="1"/>
    </xf>
    <xf numFmtId="0" fontId="9" fillId="0" borderId="9" xfId="0" applyFont="1" applyBorder="1" applyAlignment="1">
      <alignment horizontal="center" textRotation="90" wrapText="1"/>
    </xf>
    <xf numFmtId="0" fontId="9" fillId="0" borderId="6" xfId="0" applyFont="1" applyBorder="1" applyAlignment="1">
      <alignment horizontal="center" textRotation="90" wrapText="1"/>
    </xf>
    <xf numFmtId="0" fontId="9" fillId="0" borderId="10" xfId="0" applyFont="1" applyBorder="1" applyAlignment="1">
      <alignment horizontal="center" textRotation="90" wrapText="1"/>
    </xf>
    <xf numFmtId="0" fontId="9" fillId="0" borderId="158" xfId="0" applyFont="1" applyBorder="1" applyAlignment="1">
      <alignment horizontal="center" vertical="center" wrapText="1"/>
    </xf>
    <xf numFmtId="0" fontId="9" fillId="0" borderId="147" xfId="0" applyFont="1" applyBorder="1" applyAlignment="1">
      <alignment horizontal="center" vertical="center" wrapText="1"/>
    </xf>
    <xf numFmtId="0" fontId="9" fillId="0" borderId="22" xfId="0" applyFont="1" applyBorder="1" applyAlignment="1">
      <alignment horizontal="center" textRotation="90" wrapText="1"/>
    </xf>
    <xf numFmtId="0" fontId="9" fillId="0" borderId="1" xfId="0" applyFont="1" applyBorder="1" applyAlignment="1">
      <alignment horizontal="center" textRotation="90" wrapText="1"/>
    </xf>
    <xf numFmtId="0" fontId="9" fillId="0" borderId="8" xfId="0" applyFont="1" applyBorder="1" applyAlignment="1">
      <alignment horizontal="center" textRotation="90" wrapText="1"/>
    </xf>
    <xf numFmtId="0" fontId="9" fillId="0" borderId="49"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162" xfId="0" applyFont="1" applyBorder="1" applyAlignment="1">
      <alignment horizontal="center" vertical="center" wrapText="1"/>
    </xf>
    <xf numFmtId="0" fontId="9" fillId="0" borderId="56" xfId="0" applyFont="1" applyBorder="1" applyAlignment="1">
      <alignment horizontal="center" textRotation="90" wrapText="1"/>
    </xf>
    <xf numFmtId="0" fontId="18" fillId="0" borderId="14" xfId="0" applyFont="1" applyBorder="1" applyAlignment="1">
      <alignment horizontal="center" textRotation="90"/>
    </xf>
    <xf numFmtId="0" fontId="18" fillId="0" borderId="20" xfId="0" applyFont="1" applyBorder="1" applyAlignment="1">
      <alignment horizontal="center" textRotation="90"/>
    </xf>
    <xf numFmtId="0" fontId="9" fillId="0" borderId="7" xfId="0" applyFont="1" applyBorder="1" applyAlignment="1">
      <alignment horizontal="center" vertical="center" wrapText="1"/>
    </xf>
    <xf numFmtId="0" fontId="9" fillId="0" borderId="140" xfId="0" applyFont="1" applyBorder="1" applyAlignment="1">
      <alignment horizontal="center" textRotation="90" wrapText="1"/>
    </xf>
    <xf numFmtId="0" fontId="9" fillId="0" borderId="136" xfId="0" applyFont="1" applyBorder="1" applyAlignment="1">
      <alignment horizontal="center" textRotation="90" wrapText="1"/>
    </xf>
    <xf numFmtId="0" fontId="9" fillId="0" borderId="141" xfId="0" applyFont="1" applyBorder="1" applyAlignment="1">
      <alignment horizontal="center" textRotation="90" wrapText="1"/>
    </xf>
    <xf numFmtId="0" fontId="9" fillId="0" borderId="55" xfId="0" applyFont="1" applyBorder="1" applyAlignment="1">
      <alignment horizontal="center" textRotation="90" wrapText="1"/>
    </xf>
    <xf numFmtId="0" fontId="9" fillId="0" borderId="40" xfId="0" applyFont="1" applyBorder="1" applyAlignment="1">
      <alignment horizontal="center" textRotation="90"/>
    </xf>
    <xf numFmtId="0" fontId="9" fillId="0" borderId="29" xfId="0" applyFont="1" applyBorder="1" applyAlignment="1">
      <alignment horizontal="center" textRotation="90"/>
    </xf>
    <xf numFmtId="0" fontId="9" fillId="0" borderId="36" xfId="0" applyFont="1" applyBorder="1" applyAlignment="1">
      <alignment horizontal="center" textRotation="90"/>
    </xf>
    <xf numFmtId="0" fontId="9" fillId="0" borderId="11" xfId="0" applyFont="1" applyBorder="1" applyAlignment="1">
      <alignment horizontal="center" textRotation="90"/>
    </xf>
    <xf numFmtId="0" fontId="9" fillId="0" borderId="105" xfId="0" applyFont="1" applyBorder="1" applyAlignment="1">
      <alignment horizontal="center" textRotation="90"/>
    </xf>
    <xf numFmtId="0" fontId="9" fillId="0" borderId="82" xfId="0" applyFont="1" applyBorder="1" applyAlignment="1">
      <alignment horizontal="center" textRotation="90"/>
    </xf>
    <xf numFmtId="0" fontId="9" fillId="0" borderId="13" xfId="0" applyFont="1" applyBorder="1" applyAlignment="1">
      <alignment horizontal="center" textRotation="90" wrapText="1"/>
    </xf>
    <xf numFmtId="0" fontId="9" fillId="0" borderId="5" xfId="0" applyFont="1" applyBorder="1" applyAlignment="1">
      <alignment horizontal="center" textRotation="90" wrapText="1"/>
    </xf>
    <xf numFmtId="0" fontId="9" fillId="0" borderId="25" xfId="0" applyFont="1" applyBorder="1" applyAlignment="1">
      <alignment horizontal="center" textRotation="90" wrapText="1"/>
    </xf>
    <xf numFmtId="0" fontId="7" fillId="0" borderId="9" xfId="0" applyFont="1" applyBorder="1" applyAlignment="1">
      <alignment horizontal="center" vertical="center"/>
    </xf>
    <xf numFmtId="0" fontId="8" fillId="0" borderId="32" xfId="0" applyFont="1" applyBorder="1" applyAlignment="1">
      <alignment horizontal="center" textRotation="90"/>
    </xf>
    <xf numFmtId="0" fontId="8" fillId="0" borderId="76" xfId="0" applyFont="1" applyBorder="1" applyAlignment="1">
      <alignment horizontal="center" textRotation="90"/>
    </xf>
    <xf numFmtId="0" fontId="7" fillId="0" borderId="80" xfId="0" applyFont="1" applyBorder="1" applyAlignment="1">
      <alignment horizontal="center" vertical="center"/>
    </xf>
    <xf numFmtId="0" fontId="7" fillId="0" borderId="148" xfId="0" applyFont="1" applyBorder="1" applyAlignment="1">
      <alignment horizontal="center" vertical="center"/>
    </xf>
    <xf numFmtId="0" fontId="9" fillId="0" borderId="18" xfId="0" applyFont="1" applyBorder="1" applyAlignment="1">
      <alignment horizontal="center" textRotation="90" wrapText="1"/>
    </xf>
    <xf numFmtId="0" fontId="9" fillId="0" borderId="11" xfId="0" applyFont="1" applyBorder="1" applyAlignment="1">
      <alignment horizontal="center" textRotation="90" wrapText="1"/>
    </xf>
    <xf numFmtId="0" fontId="8" fillId="11" borderId="51" xfId="0" applyFont="1" applyFill="1" applyBorder="1" applyAlignment="1" applyProtection="1">
      <alignment horizontal="left" vertical="center" shrinkToFit="1"/>
      <protection locked="0"/>
    </xf>
    <xf numFmtId="0" fontId="8" fillId="11" borderId="52" xfId="0" applyFont="1" applyFill="1" applyBorder="1" applyAlignment="1" applyProtection="1">
      <alignment horizontal="left" vertical="center" shrinkToFit="1"/>
      <protection locked="0"/>
    </xf>
    <xf numFmtId="0" fontId="9" fillId="0" borderId="9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11" xfId="0" applyFont="1" applyBorder="1" applyAlignment="1">
      <alignment horizontal="center" textRotation="90"/>
    </xf>
    <xf numFmtId="0" fontId="9" fillId="0" borderId="112" xfId="0" applyFont="1" applyBorder="1" applyAlignment="1">
      <alignment horizontal="center" textRotation="90"/>
    </xf>
    <xf numFmtId="0" fontId="9" fillId="0" borderId="56" xfId="0" applyFont="1" applyBorder="1" applyAlignment="1">
      <alignment horizontal="center" textRotation="90"/>
    </xf>
    <xf numFmtId="0" fontId="9" fillId="0" borderId="116" xfId="0" applyFont="1" applyBorder="1" applyAlignment="1">
      <alignment horizontal="center" textRotation="90"/>
    </xf>
    <xf numFmtId="0" fontId="9" fillId="0" borderId="160" xfId="0" applyFont="1" applyBorder="1" applyAlignment="1">
      <alignment horizontal="center" textRotation="90"/>
    </xf>
    <xf numFmtId="0" fontId="9" fillId="0" borderId="62" xfId="0" applyFont="1" applyBorder="1" applyAlignment="1">
      <alignment horizontal="center" textRotation="90"/>
    </xf>
    <xf numFmtId="0" fontId="9" fillId="0" borderId="30" xfId="0" applyFont="1" applyBorder="1" applyAlignment="1">
      <alignment horizontal="center" textRotation="90" wrapText="1"/>
    </xf>
    <xf numFmtId="0" fontId="9" fillId="0" borderId="184" xfId="0" applyFont="1" applyBorder="1" applyAlignment="1">
      <alignment horizontal="center" textRotation="90" wrapText="1"/>
    </xf>
    <xf numFmtId="0" fontId="9" fillId="0" borderId="185" xfId="0" applyFont="1" applyBorder="1" applyAlignment="1">
      <alignment horizontal="center" textRotation="90" wrapText="1"/>
    </xf>
    <xf numFmtId="0" fontId="9" fillId="0" borderId="162" xfId="0" applyFont="1" applyBorder="1" applyAlignment="1">
      <alignment horizontal="center" textRotation="90"/>
    </xf>
    <xf numFmtId="0" fontId="13" fillId="8" borderId="0" xfId="0" applyFont="1" applyFill="1" applyAlignment="1" applyProtection="1">
      <alignment horizontal="center" vertical="center"/>
      <protection locked="0"/>
    </xf>
    <xf numFmtId="0" fontId="13" fillId="8" borderId="0" xfId="0" applyFont="1" applyFill="1" applyProtection="1">
      <alignment vertical="center"/>
      <protection locked="0"/>
    </xf>
    <xf numFmtId="9" fontId="7" fillId="10" borderId="104" xfId="0" applyNumberFormat="1" applyFont="1" applyFill="1" applyBorder="1" applyAlignment="1">
      <alignment horizontal="center" vertical="center"/>
    </xf>
    <xf numFmtId="9" fontId="7" fillId="10" borderId="126" xfId="0" applyNumberFormat="1" applyFont="1" applyFill="1" applyBorder="1" applyAlignment="1">
      <alignment horizontal="center" vertical="center"/>
    </xf>
    <xf numFmtId="9" fontId="7" fillId="10" borderId="107" xfId="0" applyNumberFormat="1" applyFont="1" applyFill="1" applyBorder="1" applyAlignment="1">
      <alignment horizontal="center" vertical="center"/>
    </xf>
    <xf numFmtId="9" fontId="7" fillId="10" borderId="135" xfId="0" applyNumberFormat="1" applyFont="1" applyFill="1" applyBorder="1" applyAlignment="1">
      <alignment horizontal="center" vertical="center"/>
    </xf>
    <xf numFmtId="0" fontId="7" fillId="10" borderId="127" xfId="0" applyFont="1" applyFill="1" applyBorder="1" applyAlignment="1">
      <alignment horizontal="center" vertical="center"/>
    </xf>
    <xf numFmtId="0" fontId="7" fillId="10" borderId="128" xfId="0" applyFont="1" applyFill="1" applyBorder="1" applyAlignment="1">
      <alignment horizontal="center" vertical="center"/>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16" fillId="0" borderId="91" xfId="0" applyFont="1" applyBorder="1" applyAlignment="1">
      <alignment horizontal="center" vertical="center"/>
    </xf>
    <xf numFmtId="0" fontId="16" fillId="0" borderId="1" xfId="0" applyFont="1" applyBorder="1" applyAlignment="1">
      <alignment horizontal="center" vertical="center"/>
    </xf>
    <xf numFmtId="0" fontId="16" fillId="0" borderId="23" xfId="0" applyFont="1" applyBorder="1" applyAlignment="1">
      <alignment horizontal="center" vertical="center"/>
    </xf>
    <xf numFmtId="0" fontId="9" fillId="0" borderId="23" xfId="0" applyFont="1" applyBorder="1" applyAlignment="1">
      <alignment horizontal="center" vertical="center" wrapText="1"/>
    </xf>
    <xf numFmtId="0" fontId="9" fillId="0" borderId="21" xfId="0" applyFont="1" applyBorder="1" applyAlignment="1">
      <alignment horizontal="center" vertical="center" wrapText="1"/>
    </xf>
    <xf numFmtId="191" fontId="7" fillId="0" borderId="0" xfId="0" applyNumberFormat="1" applyFont="1" applyAlignment="1">
      <alignment horizontal="center" vertical="center"/>
    </xf>
    <xf numFmtId="0" fontId="9" fillId="8" borderId="0" xfId="0" applyFont="1" applyFill="1" applyAlignment="1">
      <alignment horizontal="left" vertical="center"/>
    </xf>
    <xf numFmtId="183" fontId="9" fillId="8" borderId="0" xfId="1" applyNumberFormat="1" applyFont="1" applyFill="1" applyBorder="1" applyAlignment="1" applyProtection="1">
      <alignment horizontal="center" vertical="center" wrapText="1"/>
      <protection locked="0"/>
    </xf>
    <xf numFmtId="0" fontId="9" fillId="8" borderId="0" xfId="0" applyFont="1" applyFill="1" applyAlignment="1">
      <alignment horizontal="center" vertical="center"/>
    </xf>
    <xf numFmtId="182" fontId="9" fillId="8" borderId="0" xfId="1" applyNumberFormat="1" applyFont="1" applyFill="1" applyBorder="1" applyAlignment="1" applyProtection="1">
      <alignment horizontal="center" vertical="center" wrapText="1"/>
      <protection locked="0"/>
    </xf>
    <xf numFmtId="40" fontId="9" fillId="8" borderId="0" xfId="1" applyNumberFormat="1" applyFont="1" applyFill="1" applyBorder="1" applyAlignment="1" applyProtection="1">
      <alignment horizontal="center" vertical="center" wrapText="1"/>
    </xf>
    <xf numFmtId="184" fontId="7" fillId="0" borderId="164" xfId="1" applyNumberFormat="1" applyFont="1" applyFill="1" applyBorder="1" applyAlignment="1" applyProtection="1">
      <alignment horizontal="center" vertical="center"/>
    </xf>
    <xf numFmtId="40" fontId="7" fillId="0" borderId="61" xfId="1" applyNumberFormat="1" applyFont="1" applyFill="1" applyBorder="1" applyAlignment="1" applyProtection="1">
      <alignment horizontal="center" vertical="center"/>
    </xf>
    <xf numFmtId="184" fontId="7" fillId="0" borderId="61" xfId="1" applyNumberFormat="1" applyFont="1" applyFill="1" applyBorder="1" applyAlignment="1" applyProtection="1">
      <alignment horizontal="center" vertical="center"/>
    </xf>
  </cellXfs>
  <cellStyles count="6">
    <cellStyle name="桁区切り" xfId="1" builtinId="6"/>
    <cellStyle name="標準" xfId="0" builtinId="0"/>
    <cellStyle name="標準 2" xfId="2" xr:uid="{00000000-0005-0000-0000-000003000000}"/>
    <cellStyle name="標準 3" xfId="3" xr:uid="{00000000-0005-0000-0000-000004000000}"/>
    <cellStyle name="標準_（トップランナー基準）戸建_RC造_エコポイント対象住宅証明　設計内容説明書20100215" xfId="4" xr:uid="{00000000-0005-0000-0000-000005000000}"/>
    <cellStyle name="標準_HP住-059-2" xfId="5" xr:uid="{00000000-0005-0000-0000-000006000000}"/>
  </cellStyles>
  <dxfs count="16">
    <dxf>
      <fill>
        <patternFill patternType="solid">
          <bgColor theme="0" tint="-0.34998626667073579"/>
        </patternFill>
      </fill>
    </dxf>
    <dxf>
      <font>
        <color rgb="FFFF0000"/>
      </font>
      <fill>
        <patternFill>
          <bgColor theme="5" tint="0.79998168889431442"/>
        </patternFill>
      </fill>
    </dxf>
    <dxf>
      <fill>
        <patternFill patternType="solid">
          <bgColor theme="0" tint="-0.34998626667073579"/>
        </patternFill>
      </fill>
    </dxf>
    <dxf>
      <fill>
        <patternFill patternType="solid">
          <bgColor theme="0" tint="-0.34998626667073579"/>
        </patternFill>
      </fill>
    </dxf>
    <dxf>
      <font>
        <color rgb="FFFF0000"/>
      </font>
      <fill>
        <patternFill>
          <bgColor theme="5" tint="0.79998168889431442"/>
        </patternFill>
      </fill>
    </dxf>
    <dxf>
      <font>
        <color rgb="FFFF0000"/>
      </font>
      <fill>
        <patternFill patternType="solid">
          <bgColor theme="5" tint="0.59996337778862885"/>
        </patternFill>
      </fill>
    </dxf>
    <dxf>
      <font>
        <color rgb="FFFF0000"/>
      </font>
      <fill>
        <patternFill patternType="solid">
          <bgColor theme="5" tint="0.59996337778862885"/>
        </patternFill>
      </fill>
    </dxf>
    <dxf>
      <fill>
        <patternFill patternType="solid">
          <bgColor theme="0" tint="-0.34998626667073579"/>
        </patternFill>
      </fill>
    </dxf>
    <dxf>
      <fill>
        <patternFill patternType="solid">
          <bgColor theme="0" tint="-0.34998626667073579"/>
        </patternFill>
      </fill>
    </dxf>
    <dxf>
      <fill>
        <patternFill patternType="solid">
          <fgColor indexed="64"/>
          <bgColor theme="0" tint="-0.34998626667073579"/>
        </patternFill>
      </fill>
    </dxf>
    <dxf>
      <font>
        <color rgb="FFFF0000"/>
      </font>
      <fill>
        <patternFill patternType="solid">
          <fgColor theme="5" tint="0.59996337778862885"/>
          <bgColor theme="5" tint="0.59996337778862885"/>
        </patternFill>
      </fill>
    </dxf>
    <dxf>
      <font>
        <color rgb="FFFF0000"/>
      </font>
      <fill>
        <patternFill>
          <fgColor rgb="FFFFFF00"/>
          <bgColor theme="5"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FFCCCC"/>
      <color rgb="FFFFFF99"/>
      <color rgb="FFFFFFCC"/>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8" Type="http://schemas.openxmlformats.org/officeDocument/2006/relationships/image" Target="../media/image8.tmp"/><Relationship Id="rId3" Type="http://schemas.openxmlformats.org/officeDocument/2006/relationships/image" Target="../media/image3.tmp"/><Relationship Id="rId7" Type="http://schemas.openxmlformats.org/officeDocument/2006/relationships/image" Target="../media/image7.tmp"/><Relationship Id="rId2" Type="http://schemas.openxmlformats.org/officeDocument/2006/relationships/image" Target="../media/image2.tmp"/><Relationship Id="rId1" Type="http://schemas.openxmlformats.org/officeDocument/2006/relationships/image" Target="../media/image1.tmp"/><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xdr:from>
      <xdr:col>5</xdr:col>
      <xdr:colOff>82825</xdr:colOff>
      <xdr:row>1</xdr:row>
      <xdr:rowOff>49696</xdr:rowOff>
    </xdr:from>
    <xdr:to>
      <xdr:col>17</xdr:col>
      <xdr:colOff>99390</xdr:colOff>
      <xdr:row>1</xdr:row>
      <xdr:rowOff>265044</xdr:rowOff>
    </xdr:to>
    <xdr:sp macro="" textlink="">
      <xdr:nvSpPr>
        <xdr:cNvPr id="2" name="四角形: 角を丸くする 1">
          <a:extLst>
            <a:ext uri="{FF2B5EF4-FFF2-40B4-BE49-F238E27FC236}">
              <a16:creationId xmlns:a16="http://schemas.microsoft.com/office/drawing/2014/main" id="{0AB93F37-0A02-8151-BEE3-316C0DEA1259}"/>
            </a:ext>
          </a:extLst>
        </xdr:cNvPr>
        <xdr:cNvSpPr/>
      </xdr:nvSpPr>
      <xdr:spPr>
        <a:xfrm>
          <a:off x="1068455" y="182218"/>
          <a:ext cx="2600739" cy="21534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50000"/>
                  <a:lumOff val="50000"/>
                </a:schemeClr>
              </a:solidFill>
              <a:latin typeface="HGｺﾞｼｯｸM" panose="020B0609000000000000" pitchFamily="49" charset="-128"/>
              <a:ea typeface="HGｺﾞｼｯｸM" panose="020B0609000000000000" pitchFamily="49" charset="-128"/>
            </a:rPr>
            <a:t>（</a:t>
          </a:r>
          <a:r>
            <a:rPr kumimoji="1" lang="en-US" altLang="ja-JP" sz="1100">
              <a:solidFill>
                <a:schemeClr val="tx1">
                  <a:lumMod val="50000"/>
                  <a:lumOff val="50000"/>
                </a:schemeClr>
              </a:solidFill>
              <a:latin typeface="HGｺﾞｼｯｸM" panose="020B0609000000000000" pitchFamily="49" charset="-128"/>
              <a:ea typeface="HGｺﾞｼｯｸM" panose="020B0609000000000000" pitchFamily="49" charset="-128"/>
            </a:rPr>
            <a:t>BELS</a:t>
          </a:r>
          <a:r>
            <a:rPr kumimoji="1" lang="ja-JP" altLang="en-US" sz="1100">
              <a:solidFill>
                <a:schemeClr val="tx1">
                  <a:lumMod val="50000"/>
                  <a:lumOff val="50000"/>
                </a:schemeClr>
              </a:solidFill>
              <a:latin typeface="HGｺﾞｼｯｸM" panose="020B0609000000000000" pitchFamily="49" charset="-128"/>
              <a:ea typeface="HGｺﾞｼｯｸM" panose="020B0609000000000000" pitchFamily="49" charset="-128"/>
            </a:rPr>
            <a:t>設計内容（現況）説明書）</a:t>
          </a: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76</xdr:col>
      <xdr:colOff>503208</xdr:colOff>
      <xdr:row>57</xdr:row>
      <xdr:rowOff>170729</xdr:rowOff>
    </xdr:from>
    <xdr:ext cx="184731" cy="264560"/>
    <xdr:sp macro="" textlink="">
      <xdr:nvSpPr>
        <xdr:cNvPr id="2" name="テキスト ボックス 1">
          <a:extLst>
            <a:ext uri="{FF2B5EF4-FFF2-40B4-BE49-F238E27FC236}">
              <a16:creationId xmlns:a16="http://schemas.microsoft.com/office/drawing/2014/main" id="{5042410E-36ED-6984-42C1-A3C818252425}"/>
            </a:ext>
          </a:extLst>
        </xdr:cNvPr>
        <xdr:cNvSpPr txBox="1"/>
      </xdr:nvSpPr>
      <xdr:spPr>
        <a:xfrm>
          <a:off x="23012760" y="1321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FF0000"/>
            </a:solidFill>
          </a:endParaRPr>
        </a:p>
      </xdr:txBody>
    </xdr:sp>
    <xdr:clientData/>
  </xdr:oneCellAnchor>
  <xdr:oneCellAnchor>
    <xdr:from>
      <xdr:col>76</xdr:col>
      <xdr:colOff>493863</xdr:colOff>
      <xdr:row>30</xdr:row>
      <xdr:rowOff>161385</xdr:rowOff>
    </xdr:from>
    <xdr:ext cx="184731" cy="264560"/>
    <xdr:sp macro="" textlink="">
      <xdr:nvSpPr>
        <xdr:cNvPr id="3" name="テキスト ボックス 2">
          <a:extLst>
            <a:ext uri="{FF2B5EF4-FFF2-40B4-BE49-F238E27FC236}">
              <a16:creationId xmlns:a16="http://schemas.microsoft.com/office/drawing/2014/main" id="{7A50B940-A49D-47B1-BB82-A01BA6D04EE7}"/>
            </a:ext>
          </a:extLst>
        </xdr:cNvPr>
        <xdr:cNvSpPr txBox="1"/>
      </xdr:nvSpPr>
      <xdr:spPr>
        <a:xfrm>
          <a:off x="23003415" y="7871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FF0000"/>
            </a:solidFill>
          </a:endParaRPr>
        </a:p>
      </xdr:txBody>
    </xdr:sp>
    <xdr:clientData/>
  </xdr:oneCellAnchor>
  <xdr:oneCellAnchor>
    <xdr:from>
      <xdr:col>76</xdr:col>
      <xdr:colOff>502489</xdr:colOff>
      <xdr:row>31</xdr:row>
      <xdr:rowOff>187983</xdr:rowOff>
    </xdr:from>
    <xdr:ext cx="184731" cy="264560"/>
    <xdr:sp macro="" textlink="">
      <xdr:nvSpPr>
        <xdr:cNvPr id="4" name="テキスト ボックス 3">
          <a:extLst>
            <a:ext uri="{FF2B5EF4-FFF2-40B4-BE49-F238E27FC236}">
              <a16:creationId xmlns:a16="http://schemas.microsoft.com/office/drawing/2014/main" id="{CBFA253B-71B1-47B5-B87D-6F545AC478EE}"/>
            </a:ext>
          </a:extLst>
        </xdr:cNvPr>
        <xdr:cNvSpPr txBox="1"/>
      </xdr:nvSpPr>
      <xdr:spPr>
        <a:xfrm>
          <a:off x="23108489" y="80778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FF0000"/>
            </a:solidFill>
          </a:endParaRPr>
        </a:p>
      </xdr:txBody>
    </xdr:sp>
    <xdr:clientData/>
  </xdr:oneCellAnchor>
  <xdr:oneCellAnchor>
    <xdr:from>
      <xdr:col>76</xdr:col>
      <xdr:colOff>484158</xdr:colOff>
      <xdr:row>46</xdr:row>
      <xdr:rowOff>169652</xdr:rowOff>
    </xdr:from>
    <xdr:ext cx="184731" cy="264560"/>
    <xdr:sp macro="" textlink="">
      <xdr:nvSpPr>
        <xdr:cNvPr id="5" name="テキスト ボックス 4">
          <a:extLst>
            <a:ext uri="{FF2B5EF4-FFF2-40B4-BE49-F238E27FC236}">
              <a16:creationId xmlns:a16="http://schemas.microsoft.com/office/drawing/2014/main" id="{91B894BB-0586-4CA2-BB89-E2507439305E}"/>
            </a:ext>
          </a:extLst>
        </xdr:cNvPr>
        <xdr:cNvSpPr txBox="1"/>
      </xdr:nvSpPr>
      <xdr:spPr>
        <a:xfrm>
          <a:off x="22993710" y="11042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FF0000"/>
            </a:solidFill>
          </a:endParaRPr>
        </a:p>
      </xdr:txBody>
    </xdr:sp>
    <xdr:clientData/>
  </xdr:oneCellAnchor>
  <xdr:oneCellAnchor>
    <xdr:from>
      <xdr:col>76</xdr:col>
      <xdr:colOff>484158</xdr:colOff>
      <xdr:row>47</xdr:row>
      <xdr:rowOff>169652</xdr:rowOff>
    </xdr:from>
    <xdr:ext cx="184731" cy="264560"/>
    <xdr:sp macro="" textlink="">
      <xdr:nvSpPr>
        <xdr:cNvPr id="6" name="テキスト ボックス 5">
          <a:extLst>
            <a:ext uri="{FF2B5EF4-FFF2-40B4-BE49-F238E27FC236}">
              <a16:creationId xmlns:a16="http://schemas.microsoft.com/office/drawing/2014/main" id="{5E85DC43-A59C-4DA6-8D95-0EB92AF94153}"/>
            </a:ext>
          </a:extLst>
        </xdr:cNvPr>
        <xdr:cNvSpPr txBox="1"/>
      </xdr:nvSpPr>
      <xdr:spPr>
        <a:xfrm>
          <a:off x="23090158" y="113615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FF0000"/>
            </a:solidFill>
          </a:endParaRPr>
        </a:p>
      </xdr:txBody>
    </xdr:sp>
    <xdr:clientData/>
  </xdr:oneCellAnchor>
  <xdr:oneCellAnchor>
    <xdr:from>
      <xdr:col>76</xdr:col>
      <xdr:colOff>520821</xdr:colOff>
      <xdr:row>58</xdr:row>
      <xdr:rowOff>170369</xdr:rowOff>
    </xdr:from>
    <xdr:ext cx="184731" cy="264560"/>
    <xdr:sp macro="" textlink="">
      <xdr:nvSpPr>
        <xdr:cNvPr id="7" name="テキスト ボックス 6">
          <a:extLst>
            <a:ext uri="{FF2B5EF4-FFF2-40B4-BE49-F238E27FC236}">
              <a16:creationId xmlns:a16="http://schemas.microsoft.com/office/drawing/2014/main" id="{025DD09C-300D-47CC-9E69-FB46DA28E881}"/>
            </a:ext>
          </a:extLst>
        </xdr:cNvPr>
        <xdr:cNvSpPr txBox="1"/>
      </xdr:nvSpPr>
      <xdr:spPr>
        <a:xfrm>
          <a:off x="23126821" y="136323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128710</xdr:colOff>
      <xdr:row>79</xdr:row>
      <xdr:rowOff>96179</xdr:rowOff>
    </xdr:from>
    <xdr:to>
      <xdr:col>36</xdr:col>
      <xdr:colOff>190500</xdr:colOff>
      <xdr:row>91</xdr:row>
      <xdr:rowOff>121971</xdr:rowOff>
    </xdr:to>
    <xdr:grpSp>
      <xdr:nvGrpSpPr>
        <xdr:cNvPr id="154" name="グループ化 153">
          <a:extLst>
            <a:ext uri="{FF2B5EF4-FFF2-40B4-BE49-F238E27FC236}">
              <a16:creationId xmlns:a16="http://schemas.microsoft.com/office/drawing/2014/main" id="{15463649-FA2D-E18C-B1A6-913543C83DF5}"/>
            </a:ext>
          </a:extLst>
        </xdr:cNvPr>
        <xdr:cNvGrpSpPr/>
      </xdr:nvGrpSpPr>
      <xdr:grpSpPr>
        <a:xfrm>
          <a:off x="564139" y="22901750"/>
          <a:ext cx="7464075" cy="3454792"/>
          <a:chOff x="3562659" y="30341640"/>
          <a:chExt cx="7479037" cy="3462204"/>
        </a:xfrm>
      </xdr:grpSpPr>
      <xdr:sp macro="" textlink="">
        <xdr:nvSpPr>
          <xdr:cNvPr id="150" name="正方形/長方形 149">
            <a:extLst>
              <a:ext uri="{FF2B5EF4-FFF2-40B4-BE49-F238E27FC236}">
                <a16:creationId xmlns:a16="http://schemas.microsoft.com/office/drawing/2014/main" id="{18B21CED-2BC6-9B57-6872-B8426C1F4F4B}"/>
              </a:ext>
            </a:extLst>
          </xdr:cNvPr>
          <xdr:cNvSpPr/>
        </xdr:nvSpPr>
        <xdr:spPr>
          <a:xfrm>
            <a:off x="3562659" y="30341640"/>
            <a:ext cx="7479037" cy="3462204"/>
          </a:xfrm>
          <a:prstGeom prst="rect">
            <a:avLst/>
          </a:prstGeom>
          <a:solidFill>
            <a:schemeClr val="bg1"/>
          </a:solidFill>
          <a:ln w="6350">
            <a:solidFill>
              <a:schemeClr val="bg1">
                <a:lumMod val="6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53" name="図 152">
            <a:extLst>
              <a:ext uri="{FF2B5EF4-FFF2-40B4-BE49-F238E27FC236}">
                <a16:creationId xmlns:a16="http://schemas.microsoft.com/office/drawing/2014/main" id="{64D1870C-6AAC-C24D-703D-C1EFC2CE06D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34" t="2999" r="1978" b="41888"/>
          <a:stretch/>
        </xdr:blipFill>
        <xdr:spPr>
          <a:xfrm>
            <a:off x="3673929" y="30466394"/>
            <a:ext cx="7247098" cy="3084721"/>
          </a:xfrm>
          <a:prstGeom prst="rect">
            <a:avLst/>
          </a:prstGeom>
        </xdr:spPr>
      </xdr:pic>
    </xdr:grpSp>
    <xdr:clientData/>
  </xdr:twoCellAnchor>
  <xdr:twoCellAnchor>
    <xdr:from>
      <xdr:col>3</xdr:col>
      <xdr:colOff>101013</xdr:colOff>
      <xdr:row>0</xdr:row>
      <xdr:rowOff>264429</xdr:rowOff>
    </xdr:from>
    <xdr:to>
      <xdr:col>72</xdr:col>
      <xdr:colOff>17318</xdr:colOff>
      <xdr:row>2</xdr:row>
      <xdr:rowOff>53046</xdr:rowOff>
    </xdr:to>
    <xdr:sp macro="" textlink="">
      <xdr:nvSpPr>
        <xdr:cNvPr id="2" name="四角形: 角を丸くする 1">
          <a:extLst>
            <a:ext uri="{FF2B5EF4-FFF2-40B4-BE49-F238E27FC236}">
              <a16:creationId xmlns:a16="http://schemas.microsoft.com/office/drawing/2014/main" id="{7C74E822-F8BD-6912-3366-B022B79C0F0F}"/>
            </a:ext>
          </a:extLst>
        </xdr:cNvPr>
        <xdr:cNvSpPr/>
      </xdr:nvSpPr>
      <xdr:spPr>
        <a:xfrm>
          <a:off x="754156" y="264429"/>
          <a:ext cx="14938591" cy="591438"/>
        </a:xfrm>
        <a:prstGeom prst="roundRect">
          <a:avLst/>
        </a:prstGeom>
        <a:solidFill>
          <a:schemeClr val="bg1">
            <a:lumMod val="95000"/>
          </a:schemeClr>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2">
                  <a:lumMod val="75000"/>
                </a:schemeClr>
              </a:solidFill>
              <a:latin typeface="メイリオ" panose="020B0604030504040204" pitchFamily="50" charset="-128"/>
              <a:ea typeface="メイリオ" panose="020B0604030504040204" pitchFamily="50" charset="-128"/>
            </a:rPr>
            <a:t>共用部　標準入力法シートの転記について</a:t>
          </a:r>
        </a:p>
      </xdr:txBody>
    </xdr:sp>
    <xdr:clientData/>
  </xdr:twoCellAnchor>
  <xdr:twoCellAnchor>
    <xdr:from>
      <xdr:col>3</xdr:col>
      <xdr:colOff>142874</xdr:colOff>
      <xdr:row>27</xdr:row>
      <xdr:rowOff>206799</xdr:rowOff>
    </xdr:from>
    <xdr:to>
      <xdr:col>72</xdr:col>
      <xdr:colOff>27214</xdr:colOff>
      <xdr:row>29</xdr:row>
      <xdr:rowOff>229211</xdr:rowOff>
    </xdr:to>
    <xdr:sp macro="" textlink="">
      <xdr:nvSpPr>
        <xdr:cNvPr id="4" name="四角形: 角を丸くする 3">
          <a:extLst>
            <a:ext uri="{FF2B5EF4-FFF2-40B4-BE49-F238E27FC236}">
              <a16:creationId xmlns:a16="http://schemas.microsoft.com/office/drawing/2014/main" id="{2E75053C-6D99-103D-5831-1432C89218CD}"/>
            </a:ext>
          </a:extLst>
        </xdr:cNvPr>
        <xdr:cNvSpPr/>
      </xdr:nvSpPr>
      <xdr:spPr>
        <a:xfrm>
          <a:off x="785812" y="9588924"/>
          <a:ext cx="14671902" cy="593912"/>
        </a:xfrm>
        <a:prstGeom prst="roundRect">
          <a:avLst/>
        </a:prstGeom>
        <a:solidFill>
          <a:schemeClr val="bg1">
            <a:lumMod val="95000"/>
          </a:schemeClr>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2">
                  <a:lumMod val="75000"/>
                </a:schemeClr>
              </a:solidFill>
              <a:latin typeface="メイリオ" panose="020B0604030504040204" pitchFamily="50" charset="-128"/>
              <a:ea typeface="メイリオ" panose="020B0604030504040204" pitchFamily="50" charset="-128"/>
            </a:rPr>
            <a:t>住戸部分　一次エネルギー消費量計算結果（住宅版）の転記について</a:t>
          </a:r>
        </a:p>
      </xdr:txBody>
    </xdr:sp>
    <xdr:clientData/>
  </xdr:twoCellAnchor>
  <xdr:twoCellAnchor>
    <xdr:from>
      <xdr:col>0</xdr:col>
      <xdr:colOff>121227</xdr:colOff>
      <xdr:row>0</xdr:row>
      <xdr:rowOff>0</xdr:rowOff>
    </xdr:from>
    <xdr:to>
      <xdr:col>74</xdr:col>
      <xdr:colOff>155863</xdr:colOff>
      <xdr:row>26</xdr:row>
      <xdr:rowOff>244929</xdr:rowOff>
    </xdr:to>
    <xdr:sp macro="" textlink="">
      <xdr:nvSpPr>
        <xdr:cNvPr id="5" name="四角形: 角を丸くする 4">
          <a:extLst>
            <a:ext uri="{FF2B5EF4-FFF2-40B4-BE49-F238E27FC236}">
              <a16:creationId xmlns:a16="http://schemas.microsoft.com/office/drawing/2014/main" id="{9CA9204D-1411-F227-8475-4143254775DB}"/>
            </a:ext>
          </a:extLst>
        </xdr:cNvPr>
        <xdr:cNvSpPr/>
      </xdr:nvSpPr>
      <xdr:spPr>
        <a:xfrm>
          <a:off x="121227" y="0"/>
          <a:ext cx="16145493" cy="7905750"/>
        </a:xfrm>
        <a:prstGeom prst="roundRect">
          <a:avLst>
            <a:gd name="adj" fmla="val 3102"/>
          </a:avLst>
        </a:prstGeom>
        <a:noFill/>
        <a:ln w="28575">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800" b="1">
            <a:solidFill>
              <a:schemeClr val="tx2">
                <a:lumMod val="75000"/>
              </a:schemeClr>
            </a:solidFill>
            <a:latin typeface="メイリオ" panose="020B0604030504040204" pitchFamily="50" charset="-128"/>
            <a:ea typeface="メイリオ" panose="020B0604030504040204" pitchFamily="50" charset="-128"/>
          </a:endParaRPr>
        </a:p>
      </xdr:txBody>
    </xdr:sp>
    <xdr:clientData/>
  </xdr:twoCellAnchor>
  <xdr:twoCellAnchor>
    <xdr:from>
      <xdr:col>0</xdr:col>
      <xdr:colOff>97415</xdr:colOff>
      <xdr:row>26</xdr:row>
      <xdr:rowOff>244929</xdr:rowOff>
    </xdr:from>
    <xdr:to>
      <xdr:col>74</xdr:col>
      <xdr:colOff>132051</xdr:colOff>
      <xdr:row>73</xdr:row>
      <xdr:rowOff>244930</xdr:rowOff>
    </xdr:to>
    <xdr:sp macro="" textlink="">
      <xdr:nvSpPr>
        <xdr:cNvPr id="6" name="四角形: 角を丸くする 5">
          <a:extLst>
            <a:ext uri="{FF2B5EF4-FFF2-40B4-BE49-F238E27FC236}">
              <a16:creationId xmlns:a16="http://schemas.microsoft.com/office/drawing/2014/main" id="{42BDDCE6-8071-44D9-10C5-97F5527564B9}"/>
            </a:ext>
          </a:extLst>
        </xdr:cNvPr>
        <xdr:cNvSpPr/>
      </xdr:nvSpPr>
      <xdr:spPr>
        <a:xfrm>
          <a:off x="97415" y="7905750"/>
          <a:ext cx="16145493" cy="14859001"/>
        </a:xfrm>
        <a:prstGeom prst="roundRect">
          <a:avLst>
            <a:gd name="adj" fmla="val 1488"/>
          </a:avLst>
        </a:prstGeom>
        <a:noFill/>
        <a:ln w="28575">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800" b="1">
            <a:solidFill>
              <a:schemeClr val="tx2">
                <a:lumMod val="75000"/>
              </a:schemeClr>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xdr:colOff>
      <xdr:row>74</xdr:row>
      <xdr:rowOff>200105</xdr:rowOff>
    </xdr:from>
    <xdr:to>
      <xdr:col>73</xdr:col>
      <xdr:colOff>23812</xdr:colOff>
      <xdr:row>76</xdr:row>
      <xdr:rowOff>222518</xdr:rowOff>
    </xdr:to>
    <xdr:sp macro="" textlink="">
      <xdr:nvSpPr>
        <xdr:cNvPr id="132" name="四角形: 角を丸くする 131">
          <a:extLst>
            <a:ext uri="{FF2B5EF4-FFF2-40B4-BE49-F238E27FC236}">
              <a16:creationId xmlns:a16="http://schemas.microsoft.com/office/drawing/2014/main" id="{4CA608E3-BB8A-4E10-2475-BEB56796B2DA}"/>
            </a:ext>
          </a:extLst>
        </xdr:cNvPr>
        <xdr:cNvSpPr/>
      </xdr:nvSpPr>
      <xdr:spPr>
        <a:xfrm>
          <a:off x="972910" y="23005676"/>
          <a:ext cx="14944045" cy="593913"/>
        </a:xfrm>
        <a:prstGeom prst="roundRect">
          <a:avLst/>
        </a:prstGeom>
        <a:solidFill>
          <a:schemeClr val="bg1">
            <a:lumMod val="95000"/>
          </a:schemeClr>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2">
                  <a:lumMod val="75000"/>
                </a:schemeClr>
              </a:solidFill>
              <a:latin typeface="メイリオ" panose="020B0604030504040204" pitchFamily="50" charset="-128"/>
              <a:ea typeface="メイリオ" panose="020B0604030504040204" pitchFamily="50" charset="-128"/>
            </a:rPr>
            <a:t>住戸部分　</a:t>
          </a:r>
          <a:r>
            <a:rPr kumimoji="1" lang="en-US" altLang="ja-JP" sz="1800" b="1">
              <a:solidFill>
                <a:schemeClr val="tx2">
                  <a:lumMod val="75000"/>
                </a:schemeClr>
              </a:solidFill>
              <a:latin typeface="メイリオ" panose="020B0604030504040204" pitchFamily="50" charset="-128"/>
              <a:ea typeface="メイリオ" panose="020B0604030504040204" pitchFamily="50" charset="-128"/>
            </a:rPr>
            <a:t>UA</a:t>
          </a:r>
          <a:r>
            <a:rPr kumimoji="1" lang="ja-JP" altLang="en-US" sz="1800" b="1">
              <a:solidFill>
                <a:schemeClr val="tx2">
                  <a:lumMod val="75000"/>
                </a:schemeClr>
              </a:solidFill>
              <a:latin typeface="メイリオ" panose="020B0604030504040204" pitchFamily="50" charset="-128"/>
              <a:ea typeface="メイリオ" panose="020B0604030504040204" pitchFamily="50" charset="-128"/>
            </a:rPr>
            <a:t>値および</a:t>
          </a:r>
          <a:r>
            <a:rPr kumimoji="1" lang="en-US" altLang="ja-JP" sz="1800" b="1">
              <a:solidFill>
                <a:schemeClr val="tx2">
                  <a:lumMod val="75000"/>
                </a:schemeClr>
              </a:solidFill>
              <a:latin typeface="メイリオ" panose="020B0604030504040204" pitchFamily="50" charset="-128"/>
              <a:ea typeface="メイリオ" panose="020B0604030504040204" pitchFamily="50" charset="-128"/>
            </a:rPr>
            <a:t>ηAC</a:t>
          </a:r>
          <a:r>
            <a:rPr kumimoji="1" lang="ja-JP" altLang="en-US" sz="1800" b="1">
              <a:solidFill>
                <a:schemeClr val="tx2">
                  <a:lumMod val="75000"/>
                </a:schemeClr>
              </a:solidFill>
              <a:latin typeface="メイリオ" panose="020B0604030504040204" pitchFamily="50" charset="-128"/>
              <a:ea typeface="メイリオ" panose="020B0604030504040204" pitchFamily="50" charset="-128"/>
            </a:rPr>
            <a:t>値の入力について（たすき掛けの場合）</a:t>
          </a:r>
        </a:p>
      </xdr:txBody>
    </xdr:sp>
    <xdr:clientData/>
  </xdr:twoCellAnchor>
  <xdr:twoCellAnchor>
    <xdr:from>
      <xdr:col>0</xdr:col>
      <xdr:colOff>148441</xdr:colOff>
      <xdr:row>73</xdr:row>
      <xdr:rowOff>248332</xdr:rowOff>
    </xdr:from>
    <xdr:to>
      <xdr:col>74</xdr:col>
      <xdr:colOff>183077</xdr:colOff>
      <xdr:row>92</xdr:row>
      <xdr:rowOff>229282</xdr:rowOff>
    </xdr:to>
    <xdr:sp macro="" textlink="">
      <xdr:nvSpPr>
        <xdr:cNvPr id="133" name="四角形: 角を丸くする 132">
          <a:extLst>
            <a:ext uri="{FF2B5EF4-FFF2-40B4-BE49-F238E27FC236}">
              <a16:creationId xmlns:a16="http://schemas.microsoft.com/office/drawing/2014/main" id="{331C6440-6C37-D303-E2D9-AA794238496E}"/>
            </a:ext>
          </a:extLst>
        </xdr:cNvPr>
        <xdr:cNvSpPr/>
      </xdr:nvSpPr>
      <xdr:spPr>
        <a:xfrm>
          <a:off x="148441" y="22768153"/>
          <a:ext cx="16145493" cy="5410200"/>
        </a:xfrm>
        <a:prstGeom prst="roundRect">
          <a:avLst>
            <a:gd name="adj" fmla="val 3102"/>
          </a:avLst>
        </a:prstGeom>
        <a:noFill/>
        <a:ln w="28575">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800" b="1">
            <a:solidFill>
              <a:schemeClr val="tx2">
                <a:lumMod val="75000"/>
              </a:schemeClr>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134181</xdr:colOff>
      <xdr:row>81</xdr:row>
      <xdr:rowOff>276799</xdr:rowOff>
    </xdr:from>
    <xdr:to>
      <xdr:col>23</xdr:col>
      <xdr:colOff>38101</xdr:colOff>
      <xdr:row>82</xdr:row>
      <xdr:rowOff>187779</xdr:rowOff>
    </xdr:to>
    <xdr:sp macro="" textlink="">
      <xdr:nvSpPr>
        <xdr:cNvPr id="136" name="四角形: 角を丸くする 135">
          <a:extLst>
            <a:ext uri="{FF2B5EF4-FFF2-40B4-BE49-F238E27FC236}">
              <a16:creationId xmlns:a16="http://schemas.microsoft.com/office/drawing/2014/main" id="{082FEC75-D942-C297-863C-529A588647AA}"/>
            </a:ext>
          </a:extLst>
        </xdr:cNvPr>
        <xdr:cNvSpPr/>
      </xdr:nvSpPr>
      <xdr:spPr>
        <a:xfrm>
          <a:off x="2964467" y="25082620"/>
          <a:ext cx="2081063" cy="19673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204945</xdr:colOff>
      <xdr:row>82</xdr:row>
      <xdr:rowOff>45155</xdr:rowOff>
    </xdr:from>
    <xdr:to>
      <xdr:col>25</xdr:col>
      <xdr:colOff>56695</xdr:colOff>
      <xdr:row>83</xdr:row>
      <xdr:rowOff>44676</xdr:rowOff>
    </xdr:to>
    <xdr:sp macro="" textlink="">
      <xdr:nvSpPr>
        <xdr:cNvPr id="143" name="四角形: 角を丸くする 142">
          <a:extLst>
            <a:ext uri="{FF2B5EF4-FFF2-40B4-BE49-F238E27FC236}">
              <a16:creationId xmlns:a16="http://schemas.microsoft.com/office/drawing/2014/main" id="{EEE9DF0F-65D9-14F0-AA39-7C29A202D5C1}"/>
            </a:ext>
          </a:extLst>
        </xdr:cNvPr>
        <xdr:cNvSpPr/>
      </xdr:nvSpPr>
      <xdr:spPr>
        <a:xfrm>
          <a:off x="5212374" y="25136726"/>
          <a:ext cx="287178" cy="285271"/>
        </a:xfrm>
        <a:prstGeom prst="round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1</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13</xdr:col>
      <xdr:colOff>134181</xdr:colOff>
      <xdr:row>82</xdr:row>
      <xdr:rowOff>191074</xdr:rowOff>
    </xdr:from>
    <xdr:to>
      <xdr:col>23</xdr:col>
      <xdr:colOff>38101</xdr:colOff>
      <xdr:row>83</xdr:row>
      <xdr:rowOff>63954</xdr:rowOff>
    </xdr:to>
    <xdr:sp macro="" textlink="">
      <xdr:nvSpPr>
        <xdr:cNvPr id="155" name="四角形: 角を丸くする 154">
          <a:extLst>
            <a:ext uri="{FF2B5EF4-FFF2-40B4-BE49-F238E27FC236}">
              <a16:creationId xmlns:a16="http://schemas.microsoft.com/office/drawing/2014/main" id="{B7CB62BA-BE8C-0CDA-E1D5-FBCA07E9D486}"/>
            </a:ext>
          </a:extLst>
        </xdr:cNvPr>
        <xdr:cNvSpPr/>
      </xdr:nvSpPr>
      <xdr:spPr>
        <a:xfrm>
          <a:off x="2964467" y="25282645"/>
          <a:ext cx="2081063" cy="15863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129052</xdr:colOff>
      <xdr:row>83</xdr:row>
      <xdr:rowOff>67249</xdr:rowOff>
    </xdr:from>
    <xdr:to>
      <xdr:col>30</xdr:col>
      <xdr:colOff>205153</xdr:colOff>
      <xdr:row>83</xdr:row>
      <xdr:rowOff>244929</xdr:rowOff>
    </xdr:to>
    <xdr:sp macro="" textlink="">
      <xdr:nvSpPr>
        <xdr:cNvPr id="156" name="四角形: 角を丸くする 155">
          <a:extLst>
            <a:ext uri="{FF2B5EF4-FFF2-40B4-BE49-F238E27FC236}">
              <a16:creationId xmlns:a16="http://schemas.microsoft.com/office/drawing/2014/main" id="{8021C765-65CF-FB6C-3C3E-8F68797B535D}"/>
            </a:ext>
          </a:extLst>
        </xdr:cNvPr>
        <xdr:cNvSpPr/>
      </xdr:nvSpPr>
      <xdr:spPr>
        <a:xfrm>
          <a:off x="4918766" y="25444570"/>
          <a:ext cx="1817816" cy="17768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145505</xdr:colOff>
      <xdr:row>83</xdr:row>
      <xdr:rowOff>16897</xdr:rowOff>
    </xdr:from>
    <xdr:to>
      <xdr:col>32</xdr:col>
      <xdr:colOff>212602</xdr:colOff>
      <xdr:row>84</xdr:row>
      <xdr:rowOff>16418</xdr:rowOff>
    </xdr:to>
    <xdr:sp macro="" textlink="">
      <xdr:nvSpPr>
        <xdr:cNvPr id="157" name="四角形: 角を丸くする 156">
          <a:extLst>
            <a:ext uri="{FF2B5EF4-FFF2-40B4-BE49-F238E27FC236}">
              <a16:creationId xmlns:a16="http://schemas.microsoft.com/office/drawing/2014/main" id="{934DC170-BB3E-FCE1-84E3-E1151E18672F}"/>
            </a:ext>
          </a:extLst>
        </xdr:cNvPr>
        <xdr:cNvSpPr/>
      </xdr:nvSpPr>
      <xdr:spPr>
        <a:xfrm>
          <a:off x="6894648" y="25394218"/>
          <a:ext cx="284811" cy="285271"/>
        </a:xfrm>
        <a:prstGeom prst="round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2</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38</xdr:col>
      <xdr:colOff>160501</xdr:colOff>
      <xdr:row>79</xdr:row>
      <xdr:rowOff>70219</xdr:rowOff>
    </xdr:from>
    <xdr:to>
      <xdr:col>72</xdr:col>
      <xdr:colOff>106073</xdr:colOff>
      <xdr:row>91</xdr:row>
      <xdr:rowOff>244063</xdr:rowOff>
    </xdr:to>
    <xdr:sp macro="" textlink="">
      <xdr:nvSpPr>
        <xdr:cNvPr id="159" name="四角形: 角を丸くする 158">
          <a:extLst>
            <a:ext uri="{FF2B5EF4-FFF2-40B4-BE49-F238E27FC236}">
              <a16:creationId xmlns:a16="http://schemas.microsoft.com/office/drawing/2014/main" id="{E9A78409-68F8-D913-09D5-8B3FF8FAA613}"/>
            </a:ext>
          </a:extLst>
        </xdr:cNvPr>
        <xdr:cNvSpPr/>
      </xdr:nvSpPr>
      <xdr:spPr>
        <a:xfrm>
          <a:off x="8433644" y="24304540"/>
          <a:ext cx="7347858" cy="3602844"/>
        </a:xfrm>
        <a:prstGeom prst="roundRect">
          <a:avLst>
            <a:gd name="adj" fmla="val 5485"/>
          </a:avLst>
        </a:prstGeom>
        <a:solidFill>
          <a:srgbClr val="FFFF99"/>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chemeClr val="tx2">
                  <a:lumMod val="75000"/>
                </a:schemeClr>
              </a:solidFill>
              <a:latin typeface="メイリオ" panose="020B0604030504040204" pitchFamily="50" charset="-128"/>
              <a:ea typeface="メイリオ" panose="020B0604030504040204" pitchFamily="50" charset="-128"/>
            </a:rPr>
            <a:t>たすき掛け（外皮性能：仕様基準 または 誘導仕様基準 </a:t>
          </a:r>
          <a:r>
            <a:rPr kumimoji="1" lang="en-US" altLang="ja-JP" sz="1800" b="0">
              <a:solidFill>
                <a:schemeClr val="tx2">
                  <a:lumMod val="75000"/>
                </a:schemeClr>
              </a:solidFill>
              <a:latin typeface="メイリオ" panose="020B0604030504040204" pitchFamily="50" charset="-128"/>
              <a:ea typeface="メイリオ" panose="020B0604030504040204" pitchFamily="50" charset="-128"/>
            </a:rPr>
            <a:t>× </a:t>
          </a:r>
          <a:r>
            <a:rPr kumimoji="1" lang="ja-JP" altLang="en-US" sz="1800" b="0">
              <a:solidFill>
                <a:schemeClr val="tx2">
                  <a:lumMod val="75000"/>
                </a:schemeClr>
              </a:solidFill>
              <a:latin typeface="メイリオ" panose="020B0604030504040204" pitchFamily="50" charset="-128"/>
              <a:ea typeface="メイリオ" panose="020B0604030504040204" pitchFamily="50" charset="-128"/>
            </a:rPr>
            <a:t>一次エネ消費量：性能基準）の場合の</a:t>
          </a:r>
          <a:r>
            <a:rPr kumimoji="1" lang="en-US" altLang="ja-JP" sz="1800" b="0">
              <a:solidFill>
                <a:schemeClr val="tx2">
                  <a:lumMod val="75000"/>
                </a:schemeClr>
              </a:solidFill>
              <a:latin typeface="メイリオ" panose="020B0604030504040204" pitchFamily="50" charset="-128"/>
              <a:ea typeface="メイリオ" panose="020B0604030504040204" pitchFamily="50" charset="-128"/>
            </a:rPr>
            <a:t>UA</a:t>
          </a:r>
          <a:r>
            <a:rPr kumimoji="1" lang="ja-JP" altLang="en-US" sz="1800" b="0">
              <a:solidFill>
                <a:schemeClr val="tx2">
                  <a:lumMod val="75000"/>
                </a:schemeClr>
              </a:solidFill>
              <a:latin typeface="メイリオ" panose="020B0604030504040204" pitchFamily="50" charset="-128"/>
              <a:ea typeface="メイリオ" panose="020B0604030504040204" pitchFamily="50" charset="-128"/>
            </a:rPr>
            <a:t>値 および </a:t>
          </a:r>
          <a:r>
            <a:rPr kumimoji="1" lang="en-US" altLang="ja-JP" sz="1800" b="0">
              <a:solidFill>
                <a:schemeClr val="tx2">
                  <a:lumMod val="75000"/>
                </a:schemeClr>
              </a:solidFill>
              <a:latin typeface="メイリオ" panose="020B0604030504040204" pitchFamily="50" charset="-128"/>
              <a:ea typeface="メイリオ" panose="020B0604030504040204" pitchFamily="50" charset="-128"/>
            </a:rPr>
            <a:t>ηAC</a:t>
          </a:r>
          <a:r>
            <a:rPr kumimoji="1" lang="ja-JP" altLang="en-US" sz="1800" b="0">
              <a:solidFill>
                <a:schemeClr val="tx2">
                  <a:lumMod val="75000"/>
                </a:schemeClr>
              </a:solidFill>
              <a:latin typeface="メイリオ" panose="020B0604030504040204" pitchFamily="50" charset="-128"/>
              <a:ea typeface="メイリオ" panose="020B0604030504040204" pitchFamily="50" charset="-128"/>
            </a:rPr>
            <a:t>値の入力については、</a:t>
          </a:r>
          <a:endParaRPr kumimoji="1" lang="en-US" altLang="ja-JP" sz="1800" b="0">
            <a:solidFill>
              <a:schemeClr val="tx2">
                <a:lumMod val="75000"/>
              </a:schemeClr>
            </a:solidFill>
            <a:latin typeface="メイリオ" panose="020B0604030504040204" pitchFamily="50" charset="-128"/>
            <a:ea typeface="メイリオ" panose="020B0604030504040204" pitchFamily="50" charset="-128"/>
          </a:endParaRPr>
        </a:p>
        <a:p>
          <a:pPr algn="l"/>
          <a:r>
            <a:rPr kumimoji="1" lang="ja-JP" altLang="en-US" sz="1800" b="0">
              <a:solidFill>
                <a:schemeClr val="tx2">
                  <a:lumMod val="75000"/>
                </a:schemeClr>
              </a:solidFill>
              <a:latin typeface="メイリオ" panose="020B0604030504040204" pitchFamily="50" charset="-128"/>
              <a:ea typeface="メイリオ" panose="020B0604030504040204" pitchFamily="50" charset="-128"/>
            </a:rPr>
            <a:t>基準値ではなく、［一次エネルギー消費量計算結果］に表示される</a:t>
          </a:r>
          <a:endParaRPr kumimoji="1" lang="en-US" altLang="ja-JP" sz="1800" b="0">
            <a:solidFill>
              <a:schemeClr val="tx2">
                <a:lumMod val="75000"/>
              </a:schemeClr>
            </a:solidFill>
            <a:latin typeface="メイリオ" panose="020B0604030504040204" pitchFamily="50" charset="-128"/>
            <a:ea typeface="メイリオ" panose="020B0604030504040204" pitchFamily="50" charset="-128"/>
          </a:endParaRPr>
        </a:p>
        <a:p>
          <a:pPr algn="l"/>
          <a:r>
            <a:rPr kumimoji="1" lang="en-US" altLang="ja-JP" sz="1800" b="0">
              <a:solidFill>
                <a:schemeClr val="tx2">
                  <a:lumMod val="75000"/>
                </a:schemeClr>
              </a:solidFill>
              <a:latin typeface="メイリオ" panose="020B0604030504040204" pitchFamily="50" charset="-128"/>
              <a:ea typeface="メイリオ" panose="020B0604030504040204" pitchFamily="50" charset="-128"/>
            </a:rPr>
            <a:t>UA</a:t>
          </a:r>
          <a:r>
            <a:rPr kumimoji="1" lang="ja-JP" altLang="en-US" sz="1800" b="0">
              <a:solidFill>
                <a:schemeClr val="tx2">
                  <a:lumMod val="75000"/>
                </a:schemeClr>
              </a:solidFill>
              <a:latin typeface="メイリオ" panose="020B0604030504040204" pitchFamily="50" charset="-128"/>
              <a:ea typeface="メイリオ" panose="020B0604030504040204" pitchFamily="50" charset="-128"/>
            </a:rPr>
            <a:t>値 および </a:t>
          </a:r>
          <a:r>
            <a:rPr kumimoji="1" lang="el-GR" altLang="ja-JP" sz="1800" b="0">
              <a:solidFill>
                <a:schemeClr val="tx2">
                  <a:lumMod val="75000"/>
                </a:schemeClr>
              </a:solidFill>
              <a:latin typeface="メイリオ" panose="020B0604030504040204" pitchFamily="50" charset="-128"/>
              <a:ea typeface="メイリオ" panose="020B0604030504040204" pitchFamily="50" charset="-128"/>
            </a:rPr>
            <a:t>η</a:t>
          </a:r>
          <a:r>
            <a:rPr kumimoji="1" lang="en-US" altLang="ja-JP" sz="1800" b="0">
              <a:solidFill>
                <a:schemeClr val="tx2">
                  <a:lumMod val="75000"/>
                </a:schemeClr>
              </a:solidFill>
              <a:latin typeface="メイリオ" panose="020B0604030504040204" pitchFamily="50" charset="-128"/>
              <a:ea typeface="メイリオ" panose="020B0604030504040204" pitchFamily="50" charset="-128"/>
            </a:rPr>
            <a:t>AC</a:t>
          </a:r>
          <a:r>
            <a:rPr kumimoji="1" lang="ja-JP" altLang="en-US" sz="1800" b="0">
              <a:solidFill>
                <a:schemeClr val="tx2">
                  <a:lumMod val="75000"/>
                </a:schemeClr>
              </a:solidFill>
              <a:latin typeface="メイリオ" panose="020B0604030504040204" pitchFamily="50" charset="-128"/>
              <a:ea typeface="メイリオ" panose="020B0604030504040204" pitchFamily="50" charset="-128"/>
            </a:rPr>
            <a:t>値を転記してください。</a:t>
          </a:r>
        </a:p>
      </xdr:txBody>
    </xdr:sp>
    <xdr:clientData/>
  </xdr:twoCellAnchor>
  <xdr:twoCellAnchor>
    <xdr:from>
      <xdr:col>46</xdr:col>
      <xdr:colOff>89591</xdr:colOff>
      <xdr:row>59</xdr:row>
      <xdr:rowOff>254823</xdr:rowOff>
    </xdr:from>
    <xdr:to>
      <xdr:col>46</xdr:col>
      <xdr:colOff>99007</xdr:colOff>
      <xdr:row>60</xdr:row>
      <xdr:rowOff>15340</xdr:rowOff>
    </xdr:to>
    <xdr:pic>
      <xdr:nvPicPr>
        <xdr:cNvPr id="66" name="図 65">
          <a:extLst>
            <a:ext uri="{FF2B5EF4-FFF2-40B4-BE49-F238E27FC236}">
              <a16:creationId xmlns:a16="http://schemas.microsoft.com/office/drawing/2014/main" id="{601557B4-53F0-6EA3-0A42-1B215186699A}"/>
            </a:ext>
          </a:extLst>
        </xdr:cNvPr>
        <xdr:cNvPicPr>
          <a:picLocks noChangeAspect="1"/>
        </xdr:cNvPicPr>
      </xdr:nvPicPr>
      <xdr:blipFill>
        <a:blip xmlns:r="http://schemas.openxmlformats.org/officeDocument/2006/relationships" r:embed="rId2"/>
        <a:stretch>
          <a:fillRect/>
        </a:stretch>
      </xdr:blipFill>
      <xdr:spPr>
        <a:xfrm>
          <a:off x="10104448" y="18774144"/>
          <a:ext cx="9416" cy="46267"/>
        </a:xfrm>
        <a:prstGeom prst="rect">
          <a:avLst/>
        </a:prstGeom>
      </xdr:spPr>
    </xdr:pic>
    <xdr:clientData/>
  </xdr:twoCellAnchor>
  <xdr:twoCellAnchor>
    <xdr:from>
      <xdr:col>34</xdr:col>
      <xdr:colOff>189818</xdr:colOff>
      <xdr:row>55</xdr:row>
      <xdr:rowOff>112170</xdr:rowOff>
    </xdr:from>
    <xdr:to>
      <xdr:col>69</xdr:col>
      <xdr:colOff>18610</xdr:colOff>
      <xdr:row>68</xdr:row>
      <xdr:rowOff>136098</xdr:rowOff>
    </xdr:to>
    <xdr:grpSp>
      <xdr:nvGrpSpPr>
        <xdr:cNvPr id="58" name="グループ化 57">
          <a:extLst>
            <a:ext uri="{FF2B5EF4-FFF2-40B4-BE49-F238E27FC236}">
              <a16:creationId xmlns:a16="http://schemas.microsoft.com/office/drawing/2014/main" id="{3EEAF280-4AF4-4B28-F770-57625AFE0D06}"/>
            </a:ext>
          </a:extLst>
        </xdr:cNvPr>
        <xdr:cNvGrpSpPr/>
      </xdr:nvGrpSpPr>
      <xdr:grpSpPr>
        <a:xfrm>
          <a:off x="7592104" y="16059741"/>
          <a:ext cx="7448792" cy="3738678"/>
          <a:chOff x="7489247" y="12335370"/>
          <a:chExt cx="6231947" cy="3112447"/>
        </a:xfrm>
      </xdr:grpSpPr>
      <xdr:sp macro="" textlink="">
        <xdr:nvSpPr>
          <xdr:cNvPr id="42" name="正方形/長方形 41">
            <a:extLst>
              <a:ext uri="{FF2B5EF4-FFF2-40B4-BE49-F238E27FC236}">
                <a16:creationId xmlns:a16="http://schemas.microsoft.com/office/drawing/2014/main" id="{D6F7F7F6-6411-CEB5-CCB8-C1981C43E3FB}"/>
              </a:ext>
            </a:extLst>
          </xdr:cNvPr>
          <xdr:cNvSpPr/>
        </xdr:nvSpPr>
        <xdr:spPr>
          <a:xfrm>
            <a:off x="7489247" y="12335370"/>
            <a:ext cx="6231947" cy="3112447"/>
          </a:xfrm>
          <a:prstGeom prst="rect">
            <a:avLst/>
          </a:prstGeom>
          <a:solidFill>
            <a:schemeClr val="bg1"/>
          </a:solidFill>
          <a:ln w="6350">
            <a:solidFill>
              <a:schemeClr val="bg1">
                <a:lumMod val="6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5" name="図 24">
            <a:extLst>
              <a:ext uri="{FF2B5EF4-FFF2-40B4-BE49-F238E27FC236}">
                <a16:creationId xmlns:a16="http://schemas.microsoft.com/office/drawing/2014/main" id="{0723F079-42CD-7259-92A1-B23A93DF47A6}"/>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94" r="856" b="26394"/>
          <a:stretch/>
        </xdr:blipFill>
        <xdr:spPr>
          <a:xfrm>
            <a:off x="7538727" y="12486409"/>
            <a:ext cx="6171082" cy="2580409"/>
          </a:xfrm>
          <a:prstGeom prst="rect">
            <a:avLst/>
          </a:prstGeom>
        </xdr:spPr>
      </xdr:pic>
    </xdr:grpSp>
    <xdr:clientData/>
  </xdr:twoCellAnchor>
  <xdr:twoCellAnchor>
    <xdr:from>
      <xdr:col>43</xdr:col>
      <xdr:colOff>182359</xdr:colOff>
      <xdr:row>63</xdr:row>
      <xdr:rowOff>238889</xdr:rowOff>
    </xdr:from>
    <xdr:to>
      <xdr:col>51</xdr:col>
      <xdr:colOff>182661</xdr:colOff>
      <xdr:row>65</xdr:row>
      <xdr:rowOff>62209</xdr:rowOff>
    </xdr:to>
    <xdr:sp macro="" textlink="">
      <xdr:nvSpPr>
        <xdr:cNvPr id="81" name="四角形: 角を丸くする 80">
          <a:extLst>
            <a:ext uri="{FF2B5EF4-FFF2-40B4-BE49-F238E27FC236}">
              <a16:creationId xmlns:a16="http://schemas.microsoft.com/office/drawing/2014/main" id="{60D10E1B-2934-3080-290F-E7A43651B3A8}"/>
            </a:ext>
          </a:extLst>
        </xdr:cNvPr>
        <xdr:cNvSpPr/>
      </xdr:nvSpPr>
      <xdr:spPr>
        <a:xfrm>
          <a:off x="9544073" y="19901210"/>
          <a:ext cx="1742017" cy="394820"/>
        </a:xfrm>
        <a:prstGeom prst="roundRect">
          <a:avLst>
            <a:gd name="adj" fmla="val 882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177177</xdr:colOff>
      <xdr:row>63</xdr:row>
      <xdr:rowOff>238889</xdr:rowOff>
    </xdr:from>
    <xdr:to>
      <xdr:col>67</xdr:col>
      <xdr:colOff>171150</xdr:colOff>
      <xdr:row>65</xdr:row>
      <xdr:rowOff>62209</xdr:rowOff>
    </xdr:to>
    <xdr:sp macro="" textlink="">
      <xdr:nvSpPr>
        <xdr:cNvPr id="82" name="四角形: 角を丸くする 81">
          <a:extLst>
            <a:ext uri="{FF2B5EF4-FFF2-40B4-BE49-F238E27FC236}">
              <a16:creationId xmlns:a16="http://schemas.microsoft.com/office/drawing/2014/main" id="{B7F3678A-1742-89BC-50EA-63D7F9BF7D69}"/>
            </a:ext>
          </a:extLst>
        </xdr:cNvPr>
        <xdr:cNvSpPr/>
      </xdr:nvSpPr>
      <xdr:spPr>
        <a:xfrm>
          <a:off x="13022320" y="19901210"/>
          <a:ext cx="1735687" cy="394820"/>
        </a:xfrm>
        <a:prstGeom prst="roundRect">
          <a:avLst>
            <a:gd name="adj" fmla="val 882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176804</xdr:colOff>
      <xdr:row>32</xdr:row>
      <xdr:rowOff>46463</xdr:rowOff>
    </xdr:from>
    <xdr:to>
      <xdr:col>69</xdr:col>
      <xdr:colOff>33429</xdr:colOff>
      <xdr:row>54</xdr:row>
      <xdr:rowOff>258537</xdr:rowOff>
    </xdr:to>
    <xdr:sp macro="" textlink="">
      <xdr:nvSpPr>
        <xdr:cNvPr id="34" name="正方形/長方形 33">
          <a:extLst>
            <a:ext uri="{FF2B5EF4-FFF2-40B4-BE49-F238E27FC236}">
              <a16:creationId xmlns:a16="http://schemas.microsoft.com/office/drawing/2014/main" id="{07CCCBE6-EFF8-BEF7-602D-A2B574DE2872}"/>
            </a:ext>
          </a:extLst>
        </xdr:cNvPr>
        <xdr:cNvSpPr/>
      </xdr:nvSpPr>
      <xdr:spPr>
        <a:xfrm>
          <a:off x="7625354" y="9419063"/>
          <a:ext cx="7524250" cy="6498574"/>
        </a:xfrm>
        <a:prstGeom prst="rect">
          <a:avLst/>
        </a:prstGeom>
        <a:solidFill>
          <a:schemeClr val="bg1"/>
        </a:solidFill>
        <a:ln w="6350">
          <a:solidFill>
            <a:schemeClr val="bg1">
              <a:lumMod val="6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11017</xdr:colOff>
      <xdr:row>32</xdr:row>
      <xdr:rowOff>101089</xdr:rowOff>
    </xdr:from>
    <xdr:to>
      <xdr:col>69</xdr:col>
      <xdr:colOff>30381</xdr:colOff>
      <xdr:row>54</xdr:row>
      <xdr:rowOff>95250</xdr:rowOff>
    </xdr:to>
    <xdr:pic>
      <xdr:nvPicPr>
        <xdr:cNvPr id="22" name="図 21">
          <a:extLst>
            <a:ext uri="{FF2B5EF4-FFF2-40B4-BE49-F238E27FC236}">
              <a16:creationId xmlns:a16="http://schemas.microsoft.com/office/drawing/2014/main" id="{7CAE4647-BE19-063D-32CD-604E5A40A52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 b="23186"/>
        <a:stretch/>
      </xdr:blipFill>
      <xdr:spPr>
        <a:xfrm>
          <a:off x="7631017" y="10905160"/>
          <a:ext cx="7421650" cy="6280661"/>
        </a:xfrm>
        <a:prstGeom prst="rect">
          <a:avLst/>
        </a:prstGeom>
      </xdr:spPr>
    </xdr:pic>
    <xdr:clientData/>
  </xdr:twoCellAnchor>
  <xdr:twoCellAnchor>
    <xdr:from>
      <xdr:col>45</xdr:col>
      <xdr:colOff>211968</xdr:colOff>
      <xdr:row>41</xdr:row>
      <xdr:rowOff>35827</xdr:rowOff>
    </xdr:from>
    <xdr:to>
      <xdr:col>63</xdr:col>
      <xdr:colOff>27523</xdr:colOff>
      <xdr:row>41</xdr:row>
      <xdr:rowOff>237250</xdr:rowOff>
    </xdr:to>
    <xdr:sp macro="" textlink="">
      <xdr:nvSpPr>
        <xdr:cNvPr id="60" name="四角形: 角を丸くする 59">
          <a:extLst>
            <a:ext uri="{FF2B5EF4-FFF2-40B4-BE49-F238E27FC236}">
              <a16:creationId xmlns:a16="http://schemas.microsoft.com/office/drawing/2014/main" id="{11B56407-94C5-4638-98E7-76C45F4FE73A}"/>
            </a:ext>
          </a:extLst>
        </xdr:cNvPr>
        <xdr:cNvSpPr/>
      </xdr:nvSpPr>
      <xdr:spPr>
        <a:xfrm>
          <a:off x="10009111" y="13411648"/>
          <a:ext cx="3734412" cy="201423"/>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179821</xdr:colOff>
      <xdr:row>43</xdr:row>
      <xdr:rowOff>195351</xdr:rowOff>
    </xdr:from>
    <xdr:to>
      <xdr:col>62</xdr:col>
      <xdr:colOff>213090</xdr:colOff>
      <xdr:row>44</xdr:row>
      <xdr:rowOff>102616</xdr:rowOff>
    </xdr:to>
    <xdr:sp macro="" textlink="">
      <xdr:nvSpPr>
        <xdr:cNvPr id="69" name="四角形: 角を丸くする 68">
          <a:extLst>
            <a:ext uri="{FF2B5EF4-FFF2-40B4-BE49-F238E27FC236}">
              <a16:creationId xmlns:a16="http://schemas.microsoft.com/office/drawing/2014/main" id="{61B9847F-C087-02DA-EC23-E2B9AB2D929E}"/>
            </a:ext>
          </a:extLst>
        </xdr:cNvPr>
        <xdr:cNvSpPr/>
      </xdr:nvSpPr>
      <xdr:spPr>
        <a:xfrm>
          <a:off x="9976964" y="14142672"/>
          <a:ext cx="3734412" cy="19301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179821</xdr:colOff>
      <xdr:row>44</xdr:row>
      <xdr:rowOff>113178</xdr:rowOff>
    </xdr:from>
    <xdr:to>
      <xdr:col>62</xdr:col>
      <xdr:colOff>213090</xdr:colOff>
      <xdr:row>45</xdr:row>
      <xdr:rowOff>25970</xdr:rowOff>
    </xdr:to>
    <xdr:sp macro="" textlink="">
      <xdr:nvSpPr>
        <xdr:cNvPr id="70" name="四角形: 角を丸くする 69">
          <a:extLst>
            <a:ext uri="{FF2B5EF4-FFF2-40B4-BE49-F238E27FC236}">
              <a16:creationId xmlns:a16="http://schemas.microsoft.com/office/drawing/2014/main" id="{8919E51C-B794-9A93-F6C0-AFF095A41003}"/>
            </a:ext>
          </a:extLst>
        </xdr:cNvPr>
        <xdr:cNvSpPr/>
      </xdr:nvSpPr>
      <xdr:spPr>
        <a:xfrm>
          <a:off x="9976964" y="14346249"/>
          <a:ext cx="3734412" cy="198542"/>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6092</xdr:colOff>
      <xdr:row>43</xdr:row>
      <xdr:rowOff>195350</xdr:rowOff>
    </xdr:from>
    <xdr:to>
      <xdr:col>67</xdr:col>
      <xdr:colOff>157347</xdr:colOff>
      <xdr:row>45</xdr:row>
      <xdr:rowOff>15406</xdr:rowOff>
    </xdr:to>
    <xdr:sp macro="" textlink="">
      <xdr:nvSpPr>
        <xdr:cNvPr id="71" name="四角形: 角を丸くする 70">
          <a:extLst>
            <a:ext uri="{FF2B5EF4-FFF2-40B4-BE49-F238E27FC236}">
              <a16:creationId xmlns:a16="http://schemas.microsoft.com/office/drawing/2014/main" id="{1DC9B37C-4A70-A2D3-2273-5722EA7831C4}"/>
            </a:ext>
          </a:extLst>
        </xdr:cNvPr>
        <xdr:cNvSpPr/>
      </xdr:nvSpPr>
      <xdr:spPr>
        <a:xfrm>
          <a:off x="13722092" y="14142671"/>
          <a:ext cx="1022112" cy="391556"/>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30620</xdr:colOff>
      <xdr:row>40</xdr:row>
      <xdr:rowOff>17947</xdr:rowOff>
    </xdr:from>
    <xdr:to>
      <xdr:col>44</xdr:col>
      <xdr:colOff>97895</xdr:colOff>
      <xdr:row>41</xdr:row>
      <xdr:rowOff>17680</xdr:rowOff>
    </xdr:to>
    <xdr:sp macro="" textlink="">
      <xdr:nvSpPr>
        <xdr:cNvPr id="105" name="四角形: 角を丸くする 104">
          <a:extLst>
            <a:ext uri="{FF2B5EF4-FFF2-40B4-BE49-F238E27FC236}">
              <a16:creationId xmlns:a16="http://schemas.microsoft.com/office/drawing/2014/main" id="{E15D5224-B2D4-709A-E343-55DC9EAD532A}"/>
            </a:ext>
          </a:extLst>
        </xdr:cNvPr>
        <xdr:cNvSpPr/>
      </xdr:nvSpPr>
      <xdr:spPr>
        <a:xfrm>
          <a:off x="9450845" y="11676547"/>
          <a:ext cx="286350" cy="285483"/>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1</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43</xdr:col>
      <xdr:colOff>21095</xdr:colOff>
      <xdr:row>42</xdr:row>
      <xdr:rowOff>125411</xdr:rowOff>
    </xdr:from>
    <xdr:to>
      <xdr:col>44</xdr:col>
      <xdr:colOff>88370</xdr:colOff>
      <xdr:row>43</xdr:row>
      <xdr:rowOff>125143</xdr:rowOff>
    </xdr:to>
    <xdr:sp macro="" textlink="">
      <xdr:nvSpPr>
        <xdr:cNvPr id="106" name="四角形: 角を丸くする 105">
          <a:extLst>
            <a:ext uri="{FF2B5EF4-FFF2-40B4-BE49-F238E27FC236}">
              <a16:creationId xmlns:a16="http://schemas.microsoft.com/office/drawing/2014/main" id="{5028802C-C2D9-40D9-AF1B-E25273D6E2B8}"/>
            </a:ext>
          </a:extLst>
        </xdr:cNvPr>
        <xdr:cNvSpPr/>
      </xdr:nvSpPr>
      <xdr:spPr>
        <a:xfrm>
          <a:off x="9441320" y="12355511"/>
          <a:ext cx="286350" cy="285482"/>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2</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43</xdr:col>
      <xdr:colOff>21095</xdr:colOff>
      <xdr:row>44</xdr:row>
      <xdr:rowOff>70647</xdr:rowOff>
    </xdr:from>
    <xdr:to>
      <xdr:col>44</xdr:col>
      <xdr:colOff>88370</xdr:colOff>
      <xdr:row>45</xdr:row>
      <xdr:rowOff>70381</xdr:rowOff>
    </xdr:to>
    <xdr:sp macro="" textlink="">
      <xdr:nvSpPr>
        <xdr:cNvPr id="107" name="四角形: 角を丸くする 106">
          <a:extLst>
            <a:ext uri="{FF2B5EF4-FFF2-40B4-BE49-F238E27FC236}">
              <a16:creationId xmlns:a16="http://schemas.microsoft.com/office/drawing/2014/main" id="{4C49383A-50C3-4630-8FC5-1944DFDB45AE}"/>
            </a:ext>
          </a:extLst>
        </xdr:cNvPr>
        <xdr:cNvSpPr/>
      </xdr:nvSpPr>
      <xdr:spPr>
        <a:xfrm>
          <a:off x="9441320" y="12872247"/>
          <a:ext cx="286350" cy="285484"/>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3</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69</xdr:col>
      <xdr:colOff>158821</xdr:colOff>
      <xdr:row>43</xdr:row>
      <xdr:rowOff>28354</xdr:rowOff>
    </xdr:from>
    <xdr:to>
      <xdr:col>71</xdr:col>
      <xdr:colOff>8379</xdr:colOff>
      <xdr:row>44</xdr:row>
      <xdr:rowOff>28086</xdr:rowOff>
    </xdr:to>
    <xdr:sp macro="" textlink="">
      <xdr:nvSpPr>
        <xdr:cNvPr id="108" name="四角形: 角を丸くする 107">
          <a:extLst>
            <a:ext uri="{FF2B5EF4-FFF2-40B4-BE49-F238E27FC236}">
              <a16:creationId xmlns:a16="http://schemas.microsoft.com/office/drawing/2014/main" id="{385D1A1C-F76E-4F9E-AE49-20E61EABCE57}"/>
            </a:ext>
          </a:extLst>
        </xdr:cNvPr>
        <xdr:cNvSpPr/>
      </xdr:nvSpPr>
      <xdr:spPr>
        <a:xfrm>
          <a:off x="15274996" y="12544204"/>
          <a:ext cx="287708" cy="285482"/>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4</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47</xdr:col>
      <xdr:colOff>96972</xdr:colOff>
      <xdr:row>65</xdr:row>
      <xdr:rowOff>119063</xdr:rowOff>
    </xdr:from>
    <xdr:to>
      <xdr:col>48</xdr:col>
      <xdr:colOff>190142</xdr:colOff>
      <xdr:row>66</xdr:row>
      <xdr:rowOff>147433</xdr:rowOff>
    </xdr:to>
    <xdr:sp macro="" textlink="">
      <xdr:nvSpPr>
        <xdr:cNvPr id="85" name="四角形: 角を丸くする 84">
          <a:extLst>
            <a:ext uri="{FF2B5EF4-FFF2-40B4-BE49-F238E27FC236}">
              <a16:creationId xmlns:a16="http://schemas.microsoft.com/office/drawing/2014/main" id="{8DA9FF98-A171-4E8F-AF6D-68257607CD3C}"/>
            </a:ext>
          </a:extLst>
        </xdr:cNvPr>
        <xdr:cNvSpPr/>
      </xdr:nvSpPr>
      <xdr:spPr>
        <a:xfrm>
          <a:off x="10329543" y="20352884"/>
          <a:ext cx="310885" cy="31412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18000" rIns="0" bIns="18000" rtlCol="0" anchor="ctr">
          <a:noAutofit/>
        </a:bodyPr>
        <a:lstStyle/>
        <a:p>
          <a:pPr algn="ctr"/>
          <a:r>
            <a:rPr kumimoji="1" lang="en-US" altLang="ja-JP" sz="1000" b="1">
              <a:latin typeface="メイリオ" panose="020B0604030504040204" pitchFamily="50" charset="-128"/>
              <a:ea typeface="メイリオ" panose="020B0604030504040204" pitchFamily="50" charset="-128"/>
            </a:rPr>
            <a:t>9</a:t>
          </a:r>
          <a:endParaRPr kumimoji="1" lang="ja-JP" altLang="en-US" sz="1000" b="1">
            <a:latin typeface="メイリオ" panose="020B0604030504040204" pitchFamily="50" charset="-128"/>
            <a:ea typeface="メイリオ" panose="020B0604030504040204" pitchFamily="50" charset="-128"/>
          </a:endParaRPr>
        </a:p>
      </xdr:txBody>
    </xdr:sp>
    <xdr:clientData/>
  </xdr:twoCellAnchor>
  <xdr:twoCellAnchor>
    <xdr:from>
      <xdr:col>63</xdr:col>
      <xdr:colOff>175731</xdr:colOff>
      <xdr:row>65</xdr:row>
      <xdr:rowOff>109538</xdr:rowOff>
    </xdr:from>
    <xdr:to>
      <xdr:col>65</xdr:col>
      <xdr:colOff>51187</xdr:colOff>
      <xdr:row>66</xdr:row>
      <xdr:rowOff>137908</xdr:rowOff>
    </xdr:to>
    <xdr:sp macro="" textlink="">
      <xdr:nvSpPr>
        <xdr:cNvPr id="88" name="四角形: 角を丸くする 87">
          <a:extLst>
            <a:ext uri="{FF2B5EF4-FFF2-40B4-BE49-F238E27FC236}">
              <a16:creationId xmlns:a16="http://schemas.microsoft.com/office/drawing/2014/main" id="{216FAA6C-6060-43A3-BF74-29BA0396EEFE}"/>
            </a:ext>
          </a:extLst>
        </xdr:cNvPr>
        <xdr:cNvSpPr/>
      </xdr:nvSpPr>
      <xdr:spPr>
        <a:xfrm>
          <a:off x="13891731" y="20343359"/>
          <a:ext cx="310885" cy="31412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18000" rIns="0" bIns="18000" rtlCol="0" anchor="ctr">
          <a:noAutofit/>
        </a:bodyPr>
        <a:lstStyle/>
        <a:p>
          <a:pPr algn="ctr"/>
          <a:r>
            <a:rPr kumimoji="1" lang="en-US" altLang="ja-JP" sz="1000" b="1">
              <a:latin typeface="メイリオ" panose="020B0604030504040204" pitchFamily="50" charset="-128"/>
              <a:ea typeface="メイリオ" panose="020B0604030504040204" pitchFamily="50" charset="-128"/>
            </a:rPr>
            <a:t>10</a:t>
          </a:r>
          <a:endParaRPr kumimoji="1" lang="ja-JP" altLang="en-US" sz="1000" b="1">
            <a:latin typeface="メイリオ" panose="020B0604030504040204" pitchFamily="50" charset="-128"/>
            <a:ea typeface="メイリオ" panose="020B0604030504040204" pitchFamily="50" charset="-128"/>
          </a:endParaRPr>
        </a:p>
      </xdr:txBody>
    </xdr:sp>
    <xdr:clientData/>
  </xdr:twoCellAnchor>
  <xdr:twoCellAnchor>
    <xdr:from>
      <xdr:col>41</xdr:col>
      <xdr:colOff>100803</xdr:colOff>
      <xdr:row>67</xdr:row>
      <xdr:rowOff>244376</xdr:rowOff>
    </xdr:from>
    <xdr:to>
      <xdr:col>55</xdr:col>
      <xdr:colOff>1115</xdr:colOff>
      <xdr:row>72</xdr:row>
      <xdr:rowOff>243854</xdr:rowOff>
    </xdr:to>
    <xdr:sp macro="" textlink="">
      <xdr:nvSpPr>
        <xdr:cNvPr id="24" name="吹き出し: 角を丸めた四角形 23">
          <a:extLst>
            <a:ext uri="{FF2B5EF4-FFF2-40B4-BE49-F238E27FC236}">
              <a16:creationId xmlns:a16="http://schemas.microsoft.com/office/drawing/2014/main" id="{6A6F8D68-B6D1-6411-113A-89C1BCD72DDC}"/>
            </a:ext>
          </a:extLst>
        </xdr:cNvPr>
        <xdr:cNvSpPr/>
      </xdr:nvSpPr>
      <xdr:spPr>
        <a:xfrm>
          <a:off x="9027089" y="21049697"/>
          <a:ext cx="2948312" cy="1428228"/>
        </a:xfrm>
        <a:prstGeom prst="wedgeRoundRectCallout">
          <a:avLst>
            <a:gd name="adj1" fmla="val -6389"/>
            <a:gd name="adj2" fmla="val -83333"/>
            <a:gd name="adj3" fmla="val 1666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2">
                  <a:lumMod val="75000"/>
                </a:schemeClr>
              </a:solidFill>
              <a:latin typeface="メイリオ" panose="020B0604030504040204" pitchFamily="50" charset="-128"/>
              <a:ea typeface="メイリオ" panose="020B0604030504040204" pitchFamily="50" charset="-128"/>
            </a:rPr>
            <a:t>太陽光発電設備の設置がない場合は「</a:t>
          </a:r>
          <a:r>
            <a:rPr kumimoji="1" lang="en-US" altLang="ja-JP" sz="1600">
              <a:solidFill>
                <a:schemeClr val="tx2">
                  <a:lumMod val="75000"/>
                </a:schemeClr>
              </a:solidFill>
              <a:latin typeface="メイリオ" panose="020B0604030504040204" pitchFamily="50" charset="-128"/>
              <a:ea typeface="メイリオ" panose="020B0604030504040204" pitchFamily="50" charset="-128"/>
            </a:rPr>
            <a:t>0</a:t>
          </a:r>
          <a:r>
            <a:rPr kumimoji="1" lang="ja-JP" altLang="en-US" sz="1600">
              <a:solidFill>
                <a:schemeClr val="tx2">
                  <a:lumMod val="75000"/>
                </a:schemeClr>
              </a:solidFill>
              <a:latin typeface="メイリオ" panose="020B0604030504040204" pitchFamily="50" charset="-128"/>
              <a:ea typeface="メイリオ" panose="020B0604030504040204" pitchFamily="50" charset="-128"/>
            </a:rPr>
            <a:t>（ゼロ）」を入力します。</a:t>
          </a:r>
        </a:p>
      </xdr:txBody>
    </xdr:sp>
    <xdr:clientData/>
  </xdr:twoCellAnchor>
  <xdr:twoCellAnchor>
    <xdr:from>
      <xdr:col>56</xdr:col>
      <xdr:colOff>12163</xdr:colOff>
      <xdr:row>67</xdr:row>
      <xdr:rowOff>244376</xdr:rowOff>
    </xdr:from>
    <xdr:to>
      <xdr:col>69</xdr:col>
      <xdr:colOff>133270</xdr:colOff>
      <xdr:row>72</xdr:row>
      <xdr:rowOff>243854</xdr:rowOff>
    </xdr:to>
    <xdr:sp macro="" textlink="">
      <xdr:nvSpPr>
        <xdr:cNvPr id="27" name="吹き出し: 角を丸めた四角形 26">
          <a:extLst>
            <a:ext uri="{FF2B5EF4-FFF2-40B4-BE49-F238E27FC236}">
              <a16:creationId xmlns:a16="http://schemas.microsoft.com/office/drawing/2014/main" id="{04B4E68E-8451-4E75-8A82-942755245241}"/>
            </a:ext>
          </a:extLst>
        </xdr:cNvPr>
        <xdr:cNvSpPr/>
      </xdr:nvSpPr>
      <xdr:spPr>
        <a:xfrm>
          <a:off x="12204163" y="21049697"/>
          <a:ext cx="2951393" cy="1428228"/>
        </a:xfrm>
        <a:prstGeom prst="wedgeRoundRectCallout">
          <a:avLst>
            <a:gd name="adj1" fmla="val 13906"/>
            <a:gd name="adj2" fmla="val -78712"/>
            <a:gd name="adj3" fmla="val 1666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2">
                  <a:lumMod val="75000"/>
                </a:schemeClr>
              </a:solidFill>
              <a:latin typeface="メイリオ" panose="020B0604030504040204" pitchFamily="50" charset="-128"/>
              <a:ea typeface="メイリオ" panose="020B0604030504040204" pitchFamily="50" charset="-128"/>
            </a:rPr>
            <a:t>太陽光発電設備の設置がない場合は「</a:t>
          </a:r>
          <a:r>
            <a:rPr kumimoji="1" lang="en-US" altLang="ja-JP" sz="1600">
              <a:solidFill>
                <a:schemeClr val="tx2">
                  <a:lumMod val="75000"/>
                </a:schemeClr>
              </a:solidFill>
              <a:latin typeface="メイリオ" panose="020B0604030504040204" pitchFamily="50" charset="-128"/>
              <a:ea typeface="メイリオ" panose="020B0604030504040204" pitchFamily="50" charset="-128"/>
            </a:rPr>
            <a:t>0</a:t>
          </a:r>
          <a:r>
            <a:rPr kumimoji="1" lang="ja-JP" altLang="en-US" sz="1600">
              <a:solidFill>
                <a:schemeClr val="tx2">
                  <a:lumMod val="75000"/>
                </a:schemeClr>
              </a:solidFill>
              <a:latin typeface="メイリオ" panose="020B0604030504040204" pitchFamily="50" charset="-128"/>
              <a:ea typeface="メイリオ" panose="020B0604030504040204" pitchFamily="50" charset="-128"/>
            </a:rPr>
            <a:t>（ゼロ）」を入力します。</a:t>
          </a:r>
        </a:p>
      </xdr:txBody>
    </xdr:sp>
    <xdr:clientData/>
  </xdr:twoCellAnchor>
  <xdr:twoCellAnchor>
    <xdr:from>
      <xdr:col>54</xdr:col>
      <xdr:colOff>54645</xdr:colOff>
      <xdr:row>48</xdr:row>
      <xdr:rowOff>220467</xdr:rowOff>
    </xdr:from>
    <xdr:to>
      <xdr:col>59</xdr:col>
      <xdr:colOff>131447</xdr:colOff>
      <xdr:row>50</xdr:row>
      <xdr:rowOff>29416</xdr:rowOff>
    </xdr:to>
    <xdr:sp macro="" textlink="">
      <xdr:nvSpPr>
        <xdr:cNvPr id="91" name="四角形: 角を丸くする 90">
          <a:extLst>
            <a:ext uri="{FF2B5EF4-FFF2-40B4-BE49-F238E27FC236}">
              <a16:creationId xmlns:a16="http://schemas.microsoft.com/office/drawing/2014/main" id="{2EF70156-574E-0522-F6A2-5750DC9AB9B1}"/>
            </a:ext>
          </a:extLst>
        </xdr:cNvPr>
        <xdr:cNvSpPr/>
      </xdr:nvSpPr>
      <xdr:spPr>
        <a:xfrm>
          <a:off x="11811216" y="15596538"/>
          <a:ext cx="1165374" cy="380449"/>
        </a:xfrm>
        <a:prstGeom prst="roundRect">
          <a:avLst>
            <a:gd name="adj" fmla="val 882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54645</xdr:colOff>
      <xdr:row>50</xdr:row>
      <xdr:rowOff>24363</xdr:rowOff>
    </xdr:from>
    <xdr:to>
      <xdr:col>59</xdr:col>
      <xdr:colOff>131447</xdr:colOff>
      <xdr:row>51</xdr:row>
      <xdr:rowOff>135627</xdr:rowOff>
    </xdr:to>
    <xdr:sp macro="" textlink="">
      <xdr:nvSpPr>
        <xdr:cNvPr id="92" name="四角形: 角を丸くする 91">
          <a:extLst>
            <a:ext uri="{FF2B5EF4-FFF2-40B4-BE49-F238E27FC236}">
              <a16:creationId xmlns:a16="http://schemas.microsoft.com/office/drawing/2014/main" id="{2B5493CA-B45D-1969-79A0-3F8C896C2194}"/>
            </a:ext>
          </a:extLst>
        </xdr:cNvPr>
        <xdr:cNvSpPr/>
      </xdr:nvSpPr>
      <xdr:spPr>
        <a:xfrm>
          <a:off x="11811216" y="15971934"/>
          <a:ext cx="1165374" cy="397014"/>
        </a:xfrm>
        <a:prstGeom prst="roundRect">
          <a:avLst>
            <a:gd name="adj" fmla="val 882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142831</xdr:colOff>
      <xdr:row>48</xdr:row>
      <xdr:rowOff>220467</xdr:rowOff>
    </xdr:from>
    <xdr:to>
      <xdr:col>64</xdr:col>
      <xdr:colOff>175539</xdr:colOff>
      <xdr:row>49</xdr:row>
      <xdr:rowOff>123825</xdr:rowOff>
    </xdr:to>
    <xdr:sp macro="" textlink="">
      <xdr:nvSpPr>
        <xdr:cNvPr id="118" name="四角形: 角を丸くする 117">
          <a:extLst>
            <a:ext uri="{FF2B5EF4-FFF2-40B4-BE49-F238E27FC236}">
              <a16:creationId xmlns:a16="http://schemas.microsoft.com/office/drawing/2014/main" id="{53275A16-CE91-EFDF-DBB8-D753614953A3}"/>
            </a:ext>
          </a:extLst>
        </xdr:cNvPr>
        <xdr:cNvSpPr/>
      </xdr:nvSpPr>
      <xdr:spPr>
        <a:xfrm>
          <a:off x="13068256" y="14165067"/>
          <a:ext cx="1128083" cy="189108"/>
        </a:xfrm>
        <a:prstGeom prst="roundRect">
          <a:avLst>
            <a:gd name="adj" fmla="val 882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142831</xdr:colOff>
      <xdr:row>50</xdr:row>
      <xdr:rowOff>42391</xdr:rowOff>
    </xdr:from>
    <xdr:to>
      <xdr:col>64</xdr:col>
      <xdr:colOff>175539</xdr:colOff>
      <xdr:row>50</xdr:row>
      <xdr:rowOff>238125</xdr:rowOff>
    </xdr:to>
    <xdr:sp macro="" textlink="">
      <xdr:nvSpPr>
        <xdr:cNvPr id="119" name="四角形: 角を丸くする 118">
          <a:extLst>
            <a:ext uri="{FF2B5EF4-FFF2-40B4-BE49-F238E27FC236}">
              <a16:creationId xmlns:a16="http://schemas.microsoft.com/office/drawing/2014/main" id="{06C9684A-B3BF-EA69-D8A3-E0C8535926C0}"/>
            </a:ext>
          </a:extLst>
        </xdr:cNvPr>
        <xdr:cNvSpPr/>
      </xdr:nvSpPr>
      <xdr:spPr>
        <a:xfrm>
          <a:off x="13068256" y="14558491"/>
          <a:ext cx="1128083" cy="195734"/>
        </a:xfrm>
        <a:prstGeom prst="roundRect">
          <a:avLst>
            <a:gd name="adj" fmla="val 882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130520</xdr:colOff>
      <xdr:row>48</xdr:row>
      <xdr:rowOff>272341</xdr:rowOff>
    </xdr:from>
    <xdr:to>
      <xdr:col>55</xdr:col>
      <xdr:colOff>192211</xdr:colOff>
      <xdr:row>49</xdr:row>
      <xdr:rowOff>272073</xdr:rowOff>
    </xdr:to>
    <xdr:sp macro="" textlink="">
      <xdr:nvSpPr>
        <xdr:cNvPr id="120" name="四角形: 角を丸くする 119">
          <a:extLst>
            <a:ext uri="{FF2B5EF4-FFF2-40B4-BE49-F238E27FC236}">
              <a16:creationId xmlns:a16="http://schemas.microsoft.com/office/drawing/2014/main" id="{27C1552C-FB37-C61F-9609-B2D487B9622A}"/>
            </a:ext>
          </a:extLst>
        </xdr:cNvPr>
        <xdr:cNvSpPr/>
      </xdr:nvSpPr>
      <xdr:spPr>
        <a:xfrm>
          <a:off x="11960570" y="14216941"/>
          <a:ext cx="280766" cy="285482"/>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5</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69</xdr:col>
      <xdr:colOff>159500</xdr:colOff>
      <xdr:row>47</xdr:row>
      <xdr:rowOff>147156</xdr:rowOff>
    </xdr:from>
    <xdr:to>
      <xdr:col>71</xdr:col>
      <xdr:colOff>7700</xdr:colOff>
      <xdr:row>48</xdr:row>
      <xdr:rowOff>146888</xdr:rowOff>
    </xdr:to>
    <xdr:sp macro="" textlink="">
      <xdr:nvSpPr>
        <xdr:cNvPr id="121" name="四角形: 角を丸くする 120">
          <a:extLst>
            <a:ext uri="{FF2B5EF4-FFF2-40B4-BE49-F238E27FC236}">
              <a16:creationId xmlns:a16="http://schemas.microsoft.com/office/drawing/2014/main" id="{8E197559-B0B6-C430-537E-F79ABA7E1FFB}"/>
            </a:ext>
          </a:extLst>
        </xdr:cNvPr>
        <xdr:cNvSpPr/>
      </xdr:nvSpPr>
      <xdr:spPr>
        <a:xfrm>
          <a:off x="15275675" y="13806006"/>
          <a:ext cx="286350" cy="285482"/>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6</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54</xdr:col>
      <xdr:colOff>130520</xdr:colOff>
      <xdr:row>50</xdr:row>
      <xdr:rowOff>89167</xdr:rowOff>
    </xdr:from>
    <xdr:to>
      <xdr:col>55</xdr:col>
      <xdr:colOff>192211</xdr:colOff>
      <xdr:row>51</xdr:row>
      <xdr:rowOff>88899</xdr:rowOff>
    </xdr:to>
    <xdr:sp macro="" textlink="">
      <xdr:nvSpPr>
        <xdr:cNvPr id="122" name="四角形: 角を丸くする 121">
          <a:extLst>
            <a:ext uri="{FF2B5EF4-FFF2-40B4-BE49-F238E27FC236}">
              <a16:creationId xmlns:a16="http://schemas.microsoft.com/office/drawing/2014/main" id="{90F97BE2-FC09-CC8F-8702-8190B9608B77}"/>
            </a:ext>
          </a:extLst>
        </xdr:cNvPr>
        <xdr:cNvSpPr/>
      </xdr:nvSpPr>
      <xdr:spPr>
        <a:xfrm>
          <a:off x="11960570" y="14605267"/>
          <a:ext cx="280766" cy="285482"/>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7</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2</xdr:col>
      <xdr:colOff>136073</xdr:colOff>
      <xdr:row>34</xdr:row>
      <xdr:rowOff>72800</xdr:rowOff>
    </xdr:from>
    <xdr:to>
      <xdr:col>33</xdr:col>
      <xdr:colOff>163286</xdr:colOff>
      <xdr:row>51</xdr:row>
      <xdr:rowOff>121110</xdr:rowOff>
    </xdr:to>
    <xdr:grpSp>
      <xdr:nvGrpSpPr>
        <xdr:cNvPr id="40" name="グループ化 39">
          <a:extLst>
            <a:ext uri="{FF2B5EF4-FFF2-40B4-BE49-F238E27FC236}">
              <a16:creationId xmlns:a16="http://schemas.microsoft.com/office/drawing/2014/main" id="{B8A3C2EC-AD4F-FB16-E7E6-D307A14678F6}"/>
            </a:ext>
          </a:extLst>
        </xdr:cNvPr>
        <xdr:cNvGrpSpPr/>
      </xdr:nvGrpSpPr>
      <xdr:grpSpPr>
        <a:xfrm>
          <a:off x="571502" y="10019621"/>
          <a:ext cx="6776355" cy="4906060"/>
          <a:chOff x="1823358" y="13652728"/>
          <a:chExt cx="6776355" cy="4906060"/>
        </a:xfrm>
      </xdr:grpSpPr>
      <xdr:pic>
        <xdr:nvPicPr>
          <xdr:cNvPr id="20" name="図 19">
            <a:extLst>
              <a:ext uri="{FF2B5EF4-FFF2-40B4-BE49-F238E27FC236}">
                <a16:creationId xmlns:a16="http://schemas.microsoft.com/office/drawing/2014/main" id="{C54B20B0-6052-69BB-E555-32382AC5EC17}"/>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2557"/>
          <a:stretch/>
        </xdr:blipFill>
        <xdr:spPr>
          <a:xfrm>
            <a:off x="1823358" y="13652728"/>
            <a:ext cx="6776355" cy="4906060"/>
          </a:xfrm>
          <a:prstGeom prst="rect">
            <a:avLst/>
          </a:prstGeom>
        </xdr:spPr>
      </xdr:pic>
      <xdr:sp macro="" textlink="">
        <xdr:nvSpPr>
          <xdr:cNvPr id="63" name="四角形: 角を丸くする 62">
            <a:extLst>
              <a:ext uri="{FF2B5EF4-FFF2-40B4-BE49-F238E27FC236}">
                <a16:creationId xmlns:a16="http://schemas.microsoft.com/office/drawing/2014/main" id="{07195E33-4FF4-A624-EEDD-05F98215712B}"/>
              </a:ext>
            </a:extLst>
          </xdr:cNvPr>
          <xdr:cNvSpPr/>
        </xdr:nvSpPr>
        <xdr:spPr>
          <a:xfrm>
            <a:off x="2367643" y="14389754"/>
            <a:ext cx="595993" cy="3377092"/>
          </a:xfrm>
          <a:prstGeom prst="roundRect">
            <a:avLst>
              <a:gd name="adj" fmla="val 298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四角形: 角を丸くする 22">
            <a:extLst>
              <a:ext uri="{FF2B5EF4-FFF2-40B4-BE49-F238E27FC236}">
                <a16:creationId xmlns:a16="http://schemas.microsoft.com/office/drawing/2014/main" id="{34540346-D682-C70F-E91E-163ED418B82C}"/>
              </a:ext>
            </a:extLst>
          </xdr:cNvPr>
          <xdr:cNvSpPr/>
        </xdr:nvSpPr>
        <xdr:spPr>
          <a:xfrm>
            <a:off x="2963636" y="14389754"/>
            <a:ext cx="576943" cy="3377092"/>
          </a:xfrm>
          <a:prstGeom prst="roundRect">
            <a:avLst>
              <a:gd name="adj" fmla="val 298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236483B4-50BC-CB39-A6F4-2886B745342C}"/>
              </a:ext>
            </a:extLst>
          </xdr:cNvPr>
          <xdr:cNvSpPr/>
        </xdr:nvSpPr>
        <xdr:spPr>
          <a:xfrm>
            <a:off x="3539598" y="14389754"/>
            <a:ext cx="569759" cy="3377092"/>
          </a:xfrm>
          <a:prstGeom prst="roundRect">
            <a:avLst>
              <a:gd name="adj" fmla="val 298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四角形: 角を丸くする 27">
            <a:extLst>
              <a:ext uri="{FF2B5EF4-FFF2-40B4-BE49-F238E27FC236}">
                <a16:creationId xmlns:a16="http://schemas.microsoft.com/office/drawing/2014/main" id="{303431AE-1085-E5EF-7316-88DE33FCB186}"/>
              </a:ext>
            </a:extLst>
          </xdr:cNvPr>
          <xdr:cNvSpPr/>
        </xdr:nvSpPr>
        <xdr:spPr>
          <a:xfrm>
            <a:off x="4116684" y="14389754"/>
            <a:ext cx="589378" cy="3377092"/>
          </a:xfrm>
          <a:prstGeom prst="roundRect">
            <a:avLst>
              <a:gd name="adj" fmla="val 298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四角形: 角を丸くする 30">
            <a:extLst>
              <a:ext uri="{FF2B5EF4-FFF2-40B4-BE49-F238E27FC236}">
                <a16:creationId xmlns:a16="http://schemas.microsoft.com/office/drawing/2014/main" id="{A84ED65B-6DC0-C59F-9BED-223FAA468F09}"/>
              </a:ext>
            </a:extLst>
          </xdr:cNvPr>
          <xdr:cNvSpPr/>
        </xdr:nvSpPr>
        <xdr:spPr>
          <a:xfrm>
            <a:off x="4711212" y="14389754"/>
            <a:ext cx="565220" cy="3377092"/>
          </a:xfrm>
          <a:prstGeom prst="roundRect">
            <a:avLst>
              <a:gd name="adj" fmla="val 298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四角形: 角を丸くする 31">
            <a:extLst>
              <a:ext uri="{FF2B5EF4-FFF2-40B4-BE49-F238E27FC236}">
                <a16:creationId xmlns:a16="http://schemas.microsoft.com/office/drawing/2014/main" id="{93E9515C-CA3E-F779-EF64-34D9C41DA047}"/>
              </a:ext>
            </a:extLst>
          </xdr:cNvPr>
          <xdr:cNvSpPr/>
        </xdr:nvSpPr>
        <xdr:spPr>
          <a:xfrm>
            <a:off x="5283759" y="14389754"/>
            <a:ext cx="574639" cy="3377092"/>
          </a:xfrm>
          <a:prstGeom prst="roundRect">
            <a:avLst>
              <a:gd name="adj" fmla="val 298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四角形: 角を丸くする 32">
            <a:extLst>
              <a:ext uri="{FF2B5EF4-FFF2-40B4-BE49-F238E27FC236}">
                <a16:creationId xmlns:a16="http://schemas.microsoft.com/office/drawing/2014/main" id="{FF9D64E7-B550-B438-92EA-C746248BC12C}"/>
              </a:ext>
            </a:extLst>
          </xdr:cNvPr>
          <xdr:cNvSpPr/>
        </xdr:nvSpPr>
        <xdr:spPr>
          <a:xfrm>
            <a:off x="5858399" y="14389754"/>
            <a:ext cx="587200" cy="3377092"/>
          </a:xfrm>
          <a:prstGeom prst="roundRect">
            <a:avLst>
              <a:gd name="adj" fmla="val 298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C540625D-EE37-06D0-2B8A-037FAF6F81D4}"/>
              </a:ext>
            </a:extLst>
          </xdr:cNvPr>
          <xdr:cNvSpPr/>
        </xdr:nvSpPr>
        <xdr:spPr>
          <a:xfrm>
            <a:off x="6452926" y="14389754"/>
            <a:ext cx="572546" cy="3377092"/>
          </a:xfrm>
          <a:prstGeom prst="roundRect">
            <a:avLst>
              <a:gd name="adj" fmla="val 298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四角形: 角を丸くする 37">
            <a:extLst>
              <a:ext uri="{FF2B5EF4-FFF2-40B4-BE49-F238E27FC236}">
                <a16:creationId xmlns:a16="http://schemas.microsoft.com/office/drawing/2014/main" id="{D46E302F-2492-BF69-75C5-62E15C05604A}"/>
              </a:ext>
            </a:extLst>
          </xdr:cNvPr>
          <xdr:cNvSpPr/>
        </xdr:nvSpPr>
        <xdr:spPr>
          <a:xfrm>
            <a:off x="7032799" y="14389754"/>
            <a:ext cx="653143" cy="3377092"/>
          </a:xfrm>
          <a:prstGeom prst="roundRect">
            <a:avLst>
              <a:gd name="adj" fmla="val 298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四角形: 角を丸くする 38">
            <a:extLst>
              <a:ext uri="{FF2B5EF4-FFF2-40B4-BE49-F238E27FC236}">
                <a16:creationId xmlns:a16="http://schemas.microsoft.com/office/drawing/2014/main" id="{D46CD9DE-0BCD-A775-158A-82D88A3D74C1}"/>
              </a:ext>
            </a:extLst>
          </xdr:cNvPr>
          <xdr:cNvSpPr/>
        </xdr:nvSpPr>
        <xdr:spPr>
          <a:xfrm>
            <a:off x="7693269" y="14389754"/>
            <a:ext cx="653143" cy="3377092"/>
          </a:xfrm>
          <a:prstGeom prst="roundRect">
            <a:avLst>
              <a:gd name="adj" fmla="val 298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四角形: 角を丸くする 60">
            <a:extLst>
              <a:ext uri="{FF2B5EF4-FFF2-40B4-BE49-F238E27FC236}">
                <a16:creationId xmlns:a16="http://schemas.microsoft.com/office/drawing/2014/main" id="{D2C679B9-84E3-49F1-BD36-1281873AD80F}"/>
              </a:ext>
            </a:extLst>
          </xdr:cNvPr>
          <xdr:cNvSpPr/>
        </xdr:nvSpPr>
        <xdr:spPr>
          <a:xfrm>
            <a:off x="2581451" y="13951704"/>
            <a:ext cx="309373" cy="301858"/>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1</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93" name="四角形: 角を丸くする 92">
            <a:extLst>
              <a:ext uri="{FF2B5EF4-FFF2-40B4-BE49-F238E27FC236}">
                <a16:creationId xmlns:a16="http://schemas.microsoft.com/office/drawing/2014/main" id="{5D9727B6-0EF1-AD77-44CE-023B5A1D13D0}"/>
              </a:ext>
            </a:extLst>
          </xdr:cNvPr>
          <xdr:cNvSpPr/>
        </xdr:nvSpPr>
        <xdr:spPr>
          <a:xfrm>
            <a:off x="3155612" y="13951704"/>
            <a:ext cx="310732" cy="301858"/>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2</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94" name="四角形: 角を丸くする 93">
            <a:extLst>
              <a:ext uri="{FF2B5EF4-FFF2-40B4-BE49-F238E27FC236}">
                <a16:creationId xmlns:a16="http://schemas.microsoft.com/office/drawing/2014/main" id="{FBC001EE-B6A3-61F0-4D10-47767941ABA4}"/>
              </a:ext>
            </a:extLst>
          </xdr:cNvPr>
          <xdr:cNvSpPr/>
        </xdr:nvSpPr>
        <xdr:spPr>
          <a:xfrm>
            <a:off x="3729772" y="13951704"/>
            <a:ext cx="310733" cy="301858"/>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3</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95" name="四角形: 角を丸くする 94">
            <a:extLst>
              <a:ext uri="{FF2B5EF4-FFF2-40B4-BE49-F238E27FC236}">
                <a16:creationId xmlns:a16="http://schemas.microsoft.com/office/drawing/2014/main" id="{3D96A007-1289-F766-9030-49B65A23E7CC}"/>
              </a:ext>
            </a:extLst>
          </xdr:cNvPr>
          <xdr:cNvSpPr/>
        </xdr:nvSpPr>
        <xdr:spPr>
          <a:xfrm>
            <a:off x="4305293" y="13951704"/>
            <a:ext cx="309372" cy="301858"/>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4</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96" name="四角形: 角を丸くする 95">
            <a:extLst>
              <a:ext uri="{FF2B5EF4-FFF2-40B4-BE49-F238E27FC236}">
                <a16:creationId xmlns:a16="http://schemas.microsoft.com/office/drawing/2014/main" id="{EDF601DA-681A-CF1A-659E-EA10EA80A244}"/>
              </a:ext>
            </a:extLst>
          </xdr:cNvPr>
          <xdr:cNvSpPr/>
        </xdr:nvSpPr>
        <xdr:spPr>
          <a:xfrm>
            <a:off x="4879453" y="13951704"/>
            <a:ext cx="307006" cy="301858"/>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5</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98" name="四角形: 角を丸くする 97">
            <a:extLst>
              <a:ext uri="{FF2B5EF4-FFF2-40B4-BE49-F238E27FC236}">
                <a16:creationId xmlns:a16="http://schemas.microsoft.com/office/drawing/2014/main" id="{D37F8317-EB5F-8E58-92C8-37018DD9B094}"/>
              </a:ext>
            </a:extLst>
          </xdr:cNvPr>
          <xdr:cNvSpPr/>
        </xdr:nvSpPr>
        <xdr:spPr>
          <a:xfrm>
            <a:off x="5449886" y="13951704"/>
            <a:ext cx="307007" cy="301858"/>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6</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99" name="四角形: 角を丸くする 98">
            <a:extLst>
              <a:ext uri="{FF2B5EF4-FFF2-40B4-BE49-F238E27FC236}">
                <a16:creationId xmlns:a16="http://schemas.microsoft.com/office/drawing/2014/main" id="{CFFA6F2E-9C88-4D01-83FC-E7375D54ACB3}"/>
              </a:ext>
            </a:extLst>
          </xdr:cNvPr>
          <xdr:cNvSpPr/>
        </xdr:nvSpPr>
        <xdr:spPr>
          <a:xfrm>
            <a:off x="6021682" y="13951704"/>
            <a:ext cx="305644" cy="301858"/>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7</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100" name="四角形: 角を丸くする 99">
            <a:extLst>
              <a:ext uri="{FF2B5EF4-FFF2-40B4-BE49-F238E27FC236}">
                <a16:creationId xmlns:a16="http://schemas.microsoft.com/office/drawing/2014/main" id="{4A129947-D7B9-923D-6671-6CC85B59BD0D}"/>
              </a:ext>
            </a:extLst>
          </xdr:cNvPr>
          <xdr:cNvSpPr/>
        </xdr:nvSpPr>
        <xdr:spPr>
          <a:xfrm>
            <a:off x="6592115" y="13951704"/>
            <a:ext cx="307006" cy="301858"/>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8</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101" name="四角形: 角を丸くする 100">
            <a:extLst>
              <a:ext uri="{FF2B5EF4-FFF2-40B4-BE49-F238E27FC236}">
                <a16:creationId xmlns:a16="http://schemas.microsoft.com/office/drawing/2014/main" id="{19F3941F-E706-4F67-3651-ECF62A762C69}"/>
              </a:ext>
            </a:extLst>
          </xdr:cNvPr>
          <xdr:cNvSpPr/>
        </xdr:nvSpPr>
        <xdr:spPr>
          <a:xfrm>
            <a:off x="7259162" y="13951704"/>
            <a:ext cx="307007" cy="301858"/>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9</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30" name="四角形: 角を丸くする 29">
            <a:extLst>
              <a:ext uri="{FF2B5EF4-FFF2-40B4-BE49-F238E27FC236}">
                <a16:creationId xmlns:a16="http://schemas.microsoft.com/office/drawing/2014/main" id="{EACA1E46-C0CE-2649-34D1-FB000CCC1F51}"/>
              </a:ext>
            </a:extLst>
          </xdr:cNvPr>
          <xdr:cNvSpPr/>
        </xdr:nvSpPr>
        <xdr:spPr>
          <a:xfrm>
            <a:off x="7879773" y="13951704"/>
            <a:ext cx="306000" cy="30600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18000" rIns="0" bIns="18000" rtlCol="0" anchor="ctr">
            <a:spAutoFit/>
          </a:bodyPr>
          <a:lstStyle/>
          <a:p>
            <a:pPr algn="ctr"/>
            <a:r>
              <a:rPr kumimoji="1" lang="en-US" altLang="ja-JP" sz="1000" b="1">
                <a:latin typeface="メイリオ" panose="020B0604030504040204" pitchFamily="50" charset="-128"/>
                <a:ea typeface="メイリオ" panose="020B0604030504040204" pitchFamily="50" charset="-128"/>
              </a:rPr>
              <a:t>10</a:t>
            </a:r>
            <a:endParaRPr kumimoji="1" lang="ja-JP" altLang="en-US" sz="1000" b="1">
              <a:latin typeface="メイリオ" panose="020B0604030504040204" pitchFamily="50" charset="-128"/>
              <a:ea typeface="メイリオ" panose="020B0604030504040204" pitchFamily="50" charset="-128"/>
            </a:endParaRPr>
          </a:p>
        </xdr:txBody>
      </xdr:sp>
    </xdr:grpSp>
    <xdr:clientData/>
  </xdr:twoCellAnchor>
  <xdr:twoCellAnchor>
    <xdr:from>
      <xdr:col>4</xdr:col>
      <xdr:colOff>190500</xdr:colOff>
      <xdr:row>3</xdr:row>
      <xdr:rowOff>156883</xdr:rowOff>
    </xdr:from>
    <xdr:to>
      <xdr:col>20</xdr:col>
      <xdr:colOff>109929</xdr:colOff>
      <xdr:row>18</xdr:row>
      <xdr:rowOff>44823</xdr:rowOff>
    </xdr:to>
    <xdr:grpSp>
      <xdr:nvGrpSpPr>
        <xdr:cNvPr id="228" name="グループ化 227">
          <a:extLst>
            <a:ext uri="{FF2B5EF4-FFF2-40B4-BE49-F238E27FC236}">
              <a16:creationId xmlns:a16="http://schemas.microsoft.com/office/drawing/2014/main" id="{0C7F42D4-B21B-D9B5-1020-CC77EF17F6EC}"/>
            </a:ext>
          </a:extLst>
        </xdr:cNvPr>
        <xdr:cNvGrpSpPr/>
      </xdr:nvGrpSpPr>
      <xdr:grpSpPr>
        <a:xfrm>
          <a:off x="1061357" y="1245454"/>
          <a:ext cx="3402858" cy="4174190"/>
          <a:chOff x="1061357" y="1245454"/>
          <a:chExt cx="3402858" cy="4174190"/>
        </a:xfrm>
      </xdr:grpSpPr>
      <xdr:pic>
        <xdr:nvPicPr>
          <xdr:cNvPr id="227" name="図 226">
            <a:extLst>
              <a:ext uri="{FF2B5EF4-FFF2-40B4-BE49-F238E27FC236}">
                <a16:creationId xmlns:a16="http://schemas.microsoft.com/office/drawing/2014/main" id="{54ED223B-0080-EE97-CB46-283878CC60F8}"/>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404" t="1814" r="-1" b="2467"/>
          <a:stretch/>
        </xdr:blipFill>
        <xdr:spPr>
          <a:xfrm>
            <a:off x="1061357" y="1245454"/>
            <a:ext cx="3122839" cy="4174190"/>
          </a:xfrm>
          <a:prstGeom prst="rect">
            <a:avLst/>
          </a:prstGeom>
        </xdr:spPr>
      </xdr:pic>
      <xdr:sp macro="" textlink="">
        <xdr:nvSpPr>
          <xdr:cNvPr id="13" name="四角形: 角を丸くする 12">
            <a:extLst>
              <a:ext uri="{FF2B5EF4-FFF2-40B4-BE49-F238E27FC236}">
                <a16:creationId xmlns:a16="http://schemas.microsoft.com/office/drawing/2014/main" id="{77175F1E-F960-B290-0037-5C00372D62E5}"/>
              </a:ext>
            </a:extLst>
          </xdr:cNvPr>
          <xdr:cNvSpPr>
            <a:spLocks noChangeAspect="1"/>
          </xdr:cNvSpPr>
        </xdr:nvSpPr>
        <xdr:spPr>
          <a:xfrm>
            <a:off x="4155739" y="1701119"/>
            <a:ext cx="308476" cy="302684"/>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1</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14" name="四角形: 角を丸くする 13">
            <a:extLst>
              <a:ext uri="{FF2B5EF4-FFF2-40B4-BE49-F238E27FC236}">
                <a16:creationId xmlns:a16="http://schemas.microsoft.com/office/drawing/2014/main" id="{DDC65B18-0644-E40C-1756-AF65CB667271}"/>
              </a:ext>
            </a:extLst>
          </xdr:cNvPr>
          <xdr:cNvSpPr>
            <a:spLocks noChangeAspect="1"/>
          </xdr:cNvSpPr>
        </xdr:nvSpPr>
        <xdr:spPr>
          <a:xfrm>
            <a:off x="4155739" y="2234195"/>
            <a:ext cx="308476" cy="302684"/>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2</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15" name="四角形: 角を丸くする 14">
            <a:extLst>
              <a:ext uri="{FF2B5EF4-FFF2-40B4-BE49-F238E27FC236}">
                <a16:creationId xmlns:a16="http://schemas.microsoft.com/office/drawing/2014/main" id="{2A776560-AEDD-3360-FDF6-220FCE2538CD}"/>
              </a:ext>
            </a:extLst>
          </xdr:cNvPr>
          <xdr:cNvSpPr>
            <a:spLocks noChangeAspect="1"/>
          </xdr:cNvSpPr>
        </xdr:nvSpPr>
        <xdr:spPr>
          <a:xfrm>
            <a:off x="4155739" y="2767272"/>
            <a:ext cx="308476" cy="302684"/>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3</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16" name="四角形: 角を丸くする 15">
            <a:extLst>
              <a:ext uri="{FF2B5EF4-FFF2-40B4-BE49-F238E27FC236}">
                <a16:creationId xmlns:a16="http://schemas.microsoft.com/office/drawing/2014/main" id="{A44CD67F-6A4C-A701-8EB3-C123BE454D89}"/>
              </a:ext>
            </a:extLst>
          </xdr:cNvPr>
          <xdr:cNvSpPr>
            <a:spLocks noChangeAspect="1"/>
          </xdr:cNvSpPr>
        </xdr:nvSpPr>
        <xdr:spPr>
          <a:xfrm>
            <a:off x="4155739" y="3300349"/>
            <a:ext cx="308476" cy="302684"/>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4</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17" name="四角形: 角を丸くする 16">
            <a:extLst>
              <a:ext uri="{FF2B5EF4-FFF2-40B4-BE49-F238E27FC236}">
                <a16:creationId xmlns:a16="http://schemas.microsoft.com/office/drawing/2014/main" id="{2AFB9898-04D4-C954-576C-0D4663742BB4}"/>
              </a:ext>
            </a:extLst>
          </xdr:cNvPr>
          <xdr:cNvSpPr>
            <a:spLocks noChangeAspect="1"/>
          </xdr:cNvSpPr>
        </xdr:nvSpPr>
        <xdr:spPr>
          <a:xfrm>
            <a:off x="4155739" y="3833425"/>
            <a:ext cx="308476" cy="302684"/>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5</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18" name="四角形: 角を丸くする 17">
            <a:extLst>
              <a:ext uri="{FF2B5EF4-FFF2-40B4-BE49-F238E27FC236}">
                <a16:creationId xmlns:a16="http://schemas.microsoft.com/office/drawing/2014/main" id="{3D1A49DB-DEA6-D6E1-8A93-0BDCBF800376}"/>
              </a:ext>
            </a:extLst>
          </xdr:cNvPr>
          <xdr:cNvSpPr>
            <a:spLocks noChangeAspect="1"/>
          </xdr:cNvSpPr>
        </xdr:nvSpPr>
        <xdr:spPr>
          <a:xfrm>
            <a:off x="4155739" y="4369785"/>
            <a:ext cx="308476" cy="299401"/>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6</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37" name="四角形: 角を丸くする 36">
            <a:extLst>
              <a:ext uri="{FF2B5EF4-FFF2-40B4-BE49-F238E27FC236}">
                <a16:creationId xmlns:a16="http://schemas.microsoft.com/office/drawing/2014/main" id="{1308CA4F-F79B-6C8C-815F-EA5C664A0895}"/>
              </a:ext>
            </a:extLst>
          </xdr:cNvPr>
          <xdr:cNvSpPr/>
        </xdr:nvSpPr>
        <xdr:spPr>
          <a:xfrm>
            <a:off x="1113343" y="1561102"/>
            <a:ext cx="2947181" cy="544114"/>
          </a:xfrm>
          <a:prstGeom prst="roundRect">
            <a:avLst>
              <a:gd name="adj" fmla="val 729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1" name="四角形: 角を丸くする 130">
            <a:extLst>
              <a:ext uri="{FF2B5EF4-FFF2-40B4-BE49-F238E27FC236}">
                <a16:creationId xmlns:a16="http://schemas.microsoft.com/office/drawing/2014/main" id="{C4478C7A-82C9-0CD6-CAB5-ADA135A4E9EA}"/>
              </a:ext>
            </a:extLst>
          </xdr:cNvPr>
          <xdr:cNvSpPr/>
        </xdr:nvSpPr>
        <xdr:spPr>
          <a:xfrm>
            <a:off x="1113343" y="2103972"/>
            <a:ext cx="2947181" cy="544114"/>
          </a:xfrm>
          <a:prstGeom prst="roundRect">
            <a:avLst>
              <a:gd name="adj" fmla="val 729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5" name="四角形: 角を丸くする 134">
            <a:extLst>
              <a:ext uri="{FF2B5EF4-FFF2-40B4-BE49-F238E27FC236}">
                <a16:creationId xmlns:a16="http://schemas.microsoft.com/office/drawing/2014/main" id="{AD677CCA-A08F-6DE1-9623-62AE660908A4}"/>
              </a:ext>
            </a:extLst>
          </xdr:cNvPr>
          <xdr:cNvSpPr/>
        </xdr:nvSpPr>
        <xdr:spPr>
          <a:xfrm>
            <a:off x="1113343" y="2648087"/>
            <a:ext cx="2947181" cy="533347"/>
          </a:xfrm>
          <a:prstGeom prst="roundRect">
            <a:avLst>
              <a:gd name="adj" fmla="val 729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7" name="四角形: 角を丸くする 136">
            <a:extLst>
              <a:ext uri="{FF2B5EF4-FFF2-40B4-BE49-F238E27FC236}">
                <a16:creationId xmlns:a16="http://schemas.microsoft.com/office/drawing/2014/main" id="{3B6AA52D-6202-9532-F8A9-1FF7BE0B60DE}"/>
              </a:ext>
            </a:extLst>
          </xdr:cNvPr>
          <xdr:cNvSpPr/>
        </xdr:nvSpPr>
        <xdr:spPr>
          <a:xfrm>
            <a:off x="1113343" y="3181433"/>
            <a:ext cx="2947181" cy="533347"/>
          </a:xfrm>
          <a:prstGeom prst="roundRect">
            <a:avLst>
              <a:gd name="adj" fmla="val 729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9" name="四角形: 角を丸くする 138">
            <a:extLst>
              <a:ext uri="{FF2B5EF4-FFF2-40B4-BE49-F238E27FC236}">
                <a16:creationId xmlns:a16="http://schemas.microsoft.com/office/drawing/2014/main" id="{2D2FCEE5-1887-87ED-252F-3392D145C951}"/>
              </a:ext>
            </a:extLst>
          </xdr:cNvPr>
          <xdr:cNvSpPr/>
        </xdr:nvSpPr>
        <xdr:spPr>
          <a:xfrm>
            <a:off x="1113343" y="3714781"/>
            <a:ext cx="2947181" cy="533347"/>
          </a:xfrm>
          <a:prstGeom prst="roundRect">
            <a:avLst>
              <a:gd name="adj" fmla="val 729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0" name="四角形: 角を丸くする 139">
            <a:extLst>
              <a:ext uri="{FF2B5EF4-FFF2-40B4-BE49-F238E27FC236}">
                <a16:creationId xmlns:a16="http://schemas.microsoft.com/office/drawing/2014/main" id="{8D1D5FDF-4DB1-3F46-98BE-787BC8EE6EC3}"/>
              </a:ext>
            </a:extLst>
          </xdr:cNvPr>
          <xdr:cNvSpPr/>
        </xdr:nvSpPr>
        <xdr:spPr>
          <a:xfrm>
            <a:off x="1113343" y="4248125"/>
            <a:ext cx="2947181" cy="523822"/>
          </a:xfrm>
          <a:prstGeom prst="roundRect">
            <a:avLst>
              <a:gd name="adj" fmla="val 729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1" name="四角形: 角を丸くする 140">
            <a:extLst>
              <a:ext uri="{FF2B5EF4-FFF2-40B4-BE49-F238E27FC236}">
                <a16:creationId xmlns:a16="http://schemas.microsoft.com/office/drawing/2014/main" id="{569DD806-1C78-025E-6A0A-9CE4A3C8E135}"/>
              </a:ext>
            </a:extLst>
          </xdr:cNvPr>
          <xdr:cNvSpPr/>
        </xdr:nvSpPr>
        <xdr:spPr>
          <a:xfrm>
            <a:off x="1113343" y="4771948"/>
            <a:ext cx="2947181" cy="523822"/>
          </a:xfrm>
          <a:prstGeom prst="roundRect">
            <a:avLst>
              <a:gd name="adj" fmla="val 729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2" name="四角形: 角を丸くする 151">
            <a:extLst>
              <a:ext uri="{FF2B5EF4-FFF2-40B4-BE49-F238E27FC236}">
                <a16:creationId xmlns:a16="http://schemas.microsoft.com/office/drawing/2014/main" id="{241CA537-D629-1FC6-FC8E-82419F09D1AD}"/>
              </a:ext>
            </a:extLst>
          </xdr:cNvPr>
          <xdr:cNvSpPr>
            <a:spLocks noChangeAspect="1"/>
          </xdr:cNvSpPr>
        </xdr:nvSpPr>
        <xdr:spPr>
          <a:xfrm>
            <a:off x="4155739" y="4902860"/>
            <a:ext cx="308476" cy="30268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7</a:t>
            </a:r>
            <a:endParaRPr kumimoji="1" lang="ja-JP" altLang="en-US" sz="1200" b="1">
              <a:latin typeface="メイリオ" panose="020B0604030504040204" pitchFamily="50" charset="-128"/>
              <a:ea typeface="メイリオ" panose="020B0604030504040204" pitchFamily="50" charset="-128"/>
            </a:endParaRPr>
          </a:p>
        </xdr:txBody>
      </xdr:sp>
    </xdr:grpSp>
    <xdr:clientData/>
  </xdr:twoCellAnchor>
  <xdr:twoCellAnchor>
    <xdr:from>
      <xdr:col>64</xdr:col>
      <xdr:colOff>175540</xdr:colOff>
      <xdr:row>48</xdr:row>
      <xdr:rowOff>146888</xdr:rowOff>
    </xdr:from>
    <xdr:to>
      <xdr:col>70</xdr:col>
      <xdr:colOff>83601</xdr:colOff>
      <xdr:row>49</xdr:row>
      <xdr:rowOff>29271</xdr:rowOff>
    </xdr:to>
    <xdr:cxnSp macro="">
      <xdr:nvCxnSpPr>
        <xdr:cNvPr id="130" name="コネクタ: カギ線 129">
          <a:extLst>
            <a:ext uri="{FF2B5EF4-FFF2-40B4-BE49-F238E27FC236}">
              <a16:creationId xmlns:a16="http://schemas.microsoft.com/office/drawing/2014/main" id="{7AF8A4B1-6F2C-4080-A988-795A4B4A9CBC}"/>
            </a:ext>
          </a:extLst>
        </xdr:cNvPr>
        <xdr:cNvCxnSpPr>
          <a:cxnSpLocks/>
          <a:stCxn id="121" idx="2"/>
          <a:endCxn id="118" idx="3"/>
        </xdr:cNvCxnSpPr>
      </xdr:nvCxnSpPr>
      <xdr:spPr>
        <a:xfrm rot="5400000">
          <a:off x="14723529" y="13564299"/>
          <a:ext cx="168133" cy="1222511"/>
        </a:xfrm>
        <a:prstGeom prst="bentConnector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175540</xdr:colOff>
      <xdr:row>50</xdr:row>
      <xdr:rowOff>140258</xdr:rowOff>
    </xdr:from>
    <xdr:to>
      <xdr:col>70</xdr:col>
      <xdr:colOff>95551</xdr:colOff>
      <xdr:row>51</xdr:row>
      <xdr:rowOff>9525</xdr:rowOff>
    </xdr:to>
    <xdr:cxnSp macro="">
      <xdr:nvCxnSpPr>
        <xdr:cNvPr id="144" name="コネクタ: カギ線 143">
          <a:extLst>
            <a:ext uri="{FF2B5EF4-FFF2-40B4-BE49-F238E27FC236}">
              <a16:creationId xmlns:a16="http://schemas.microsoft.com/office/drawing/2014/main" id="{B01E91C6-3E25-87ED-DBA7-07DA7065D9DA}"/>
            </a:ext>
          </a:extLst>
        </xdr:cNvPr>
        <xdr:cNvCxnSpPr>
          <a:cxnSpLocks/>
          <a:stCxn id="213" idx="0"/>
          <a:endCxn id="119" idx="3"/>
        </xdr:cNvCxnSpPr>
      </xdr:nvCxnSpPr>
      <xdr:spPr>
        <a:xfrm rot="16200000" flipV="1">
          <a:off x="14736062" y="14116636"/>
          <a:ext cx="155017" cy="1234461"/>
        </a:xfrm>
        <a:prstGeom prst="bentConnector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157347</xdr:colOff>
      <xdr:row>44</xdr:row>
      <xdr:rowOff>28086</xdr:rowOff>
    </xdr:from>
    <xdr:to>
      <xdr:col>70</xdr:col>
      <xdr:colOff>83600</xdr:colOff>
      <xdr:row>44</xdr:row>
      <xdr:rowOff>105378</xdr:rowOff>
    </xdr:to>
    <xdr:cxnSp macro="">
      <xdr:nvCxnSpPr>
        <xdr:cNvPr id="148" name="コネクタ: カギ線 147">
          <a:extLst>
            <a:ext uri="{FF2B5EF4-FFF2-40B4-BE49-F238E27FC236}">
              <a16:creationId xmlns:a16="http://schemas.microsoft.com/office/drawing/2014/main" id="{E08EE04A-AB71-D2DB-5FA5-5E6997880B97}"/>
            </a:ext>
          </a:extLst>
        </xdr:cNvPr>
        <xdr:cNvCxnSpPr>
          <a:cxnSpLocks/>
          <a:stCxn id="108" idx="2"/>
          <a:endCxn id="71" idx="3"/>
        </xdr:cNvCxnSpPr>
      </xdr:nvCxnSpPr>
      <xdr:spPr>
        <a:xfrm rot="5400000">
          <a:off x="15088465" y="12576593"/>
          <a:ext cx="77292" cy="583478"/>
        </a:xfrm>
        <a:prstGeom prst="bentConnector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173795</xdr:colOff>
      <xdr:row>41</xdr:row>
      <xdr:rowOff>17679</xdr:rowOff>
    </xdr:from>
    <xdr:to>
      <xdr:col>45</xdr:col>
      <xdr:colOff>211968</xdr:colOff>
      <xdr:row>41</xdr:row>
      <xdr:rowOff>136538</xdr:rowOff>
    </xdr:to>
    <xdr:cxnSp macro="">
      <xdr:nvCxnSpPr>
        <xdr:cNvPr id="161" name="コネクタ: カギ線 160">
          <a:extLst>
            <a:ext uri="{FF2B5EF4-FFF2-40B4-BE49-F238E27FC236}">
              <a16:creationId xmlns:a16="http://schemas.microsoft.com/office/drawing/2014/main" id="{69E81587-7F26-448F-DD35-ECCF6847EA09}"/>
            </a:ext>
          </a:extLst>
        </xdr:cNvPr>
        <xdr:cNvCxnSpPr>
          <a:cxnSpLocks/>
          <a:stCxn id="105" idx="2"/>
          <a:endCxn id="60" idx="1"/>
        </xdr:cNvCxnSpPr>
      </xdr:nvCxnSpPr>
      <xdr:spPr>
        <a:xfrm rot="16200000" flipH="1">
          <a:off x="9772752" y="11783297"/>
          <a:ext cx="118859" cy="476323"/>
        </a:xfrm>
        <a:prstGeom prst="bentConnector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164269</xdr:colOff>
      <xdr:row>43</xdr:row>
      <xdr:rowOff>125143</xdr:rowOff>
    </xdr:from>
    <xdr:to>
      <xdr:col>45</xdr:col>
      <xdr:colOff>179820</xdr:colOff>
      <xdr:row>44</xdr:row>
      <xdr:rowOff>6109</xdr:rowOff>
    </xdr:to>
    <xdr:cxnSp macro="">
      <xdr:nvCxnSpPr>
        <xdr:cNvPr id="171" name="コネクタ: カギ線 170">
          <a:extLst>
            <a:ext uri="{FF2B5EF4-FFF2-40B4-BE49-F238E27FC236}">
              <a16:creationId xmlns:a16="http://schemas.microsoft.com/office/drawing/2014/main" id="{8F35FD37-4E04-8691-5879-CD10E1B7450D}"/>
            </a:ext>
          </a:extLst>
        </xdr:cNvPr>
        <xdr:cNvCxnSpPr>
          <a:cxnSpLocks/>
          <a:stCxn id="106" idx="2"/>
          <a:endCxn id="69" idx="1"/>
        </xdr:cNvCxnSpPr>
      </xdr:nvCxnSpPr>
      <xdr:spPr>
        <a:xfrm rot="16200000" flipH="1">
          <a:off x="9727987" y="12497500"/>
          <a:ext cx="166716" cy="453701"/>
        </a:xfrm>
        <a:prstGeom prst="bentConnector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88370</xdr:colOff>
      <xdr:row>44</xdr:row>
      <xdr:rowOff>212449</xdr:rowOff>
    </xdr:from>
    <xdr:to>
      <xdr:col>45</xdr:col>
      <xdr:colOff>179821</xdr:colOff>
      <xdr:row>44</xdr:row>
      <xdr:rowOff>213389</xdr:rowOff>
    </xdr:to>
    <xdr:cxnSp macro="">
      <xdr:nvCxnSpPr>
        <xdr:cNvPr id="200" name="コネクタ: カギ線 199">
          <a:extLst>
            <a:ext uri="{FF2B5EF4-FFF2-40B4-BE49-F238E27FC236}">
              <a16:creationId xmlns:a16="http://schemas.microsoft.com/office/drawing/2014/main" id="{2720B986-F50F-C9CA-9FD6-BB251F721B9F}"/>
            </a:ext>
          </a:extLst>
        </xdr:cNvPr>
        <xdr:cNvCxnSpPr>
          <a:cxnSpLocks/>
          <a:stCxn id="107" idx="3"/>
          <a:endCxn id="70" idx="1"/>
        </xdr:cNvCxnSpPr>
      </xdr:nvCxnSpPr>
      <xdr:spPr>
        <a:xfrm flipV="1">
          <a:off x="9727670" y="13014049"/>
          <a:ext cx="310526" cy="940"/>
        </a:xfrm>
        <a:prstGeom prst="bentConnector3">
          <a:avLst>
            <a:gd name="adj1" fmla="val 500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171450</xdr:colOff>
      <xdr:row>51</xdr:row>
      <xdr:rowOff>9525</xdr:rowOff>
    </xdr:from>
    <xdr:to>
      <xdr:col>71</xdr:col>
      <xdr:colOff>19650</xdr:colOff>
      <xdr:row>52</xdr:row>
      <xdr:rowOff>9257</xdr:rowOff>
    </xdr:to>
    <xdr:sp macro="" textlink="">
      <xdr:nvSpPr>
        <xdr:cNvPr id="213" name="四角形: 角を丸くする 212">
          <a:extLst>
            <a:ext uri="{FF2B5EF4-FFF2-40B4-BE49-F238E27FC236}">
              <a16:creationId xmlns:a16="http://schemas.microsoft.com/office/drawing/2014/main" id="{7045AD83-FB81-48AE-8FBE-A2762BC3DC9C}"/>
            </a:ext>
          </a:extLst>
        </xdr:cNvPr>
        <xdr:cNvSpPr/>
      </xdr:nvSpPr>
      <xdr:spPr>
        <a:xfrm>
          <a:off x="15287625" y="14811375"/>
          <a:ext cx="286350" cy="285482"/>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ctr"/>
        <a:lstStyle/>
        <a:p>
          <a:pPr algn="ctr"/>
          <a:r>
            <a:rPr kumimoji="1" lang="en-US" altLang="ja-JP" sz="1200" b="1">
              <a:latin typeface="メイリオ" panose="020B0604030504040204" pitchFamily="50" charset="-128"/>
              <a:ea typeface="メイリオ" panose="020B0604030504040204" pitchFamily="50" charset="-128"/>
            </a:rPr>
            <a:t>8</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25</xdr:col>
      <xdr:colOff>176894</xdr:colOff>
      <xdr:row>3</xdr:row>
      <xdr:rowOff>149677</xdr:rowOff>
    </xdr:from>
    <xdr:to>
      <xdr:col>67</xdr:col>
      <xdr:colOff>17018</xdr:colOff>
      <xdr:row>25</xdr:row>
      <xdr:rowOff>149679</xdr:rowOff>
    </xdr:to>
    <xdr:grpSp>
      <xdr:nvGrpSpPr>
        <xdr:cNvPr id="231" name="グループ化 230">
          <a:extLst>
            <a:ext uri="{FF2B5EF4-FFF2-40B4-BE49-F238E27FC236}">
              <a16:creationId xmlns:a16="http://schemas.microsoft.com/office/drawing/2014/main" id="{C55AB24B-AE25-0B38-CDB9-0AB286D14804}"/>
            </a:ext>
          </a:extLst>
        </xdr:cNvPr>
        <xdr:cNvGrpSpPr/>
      </xdr:nvGrpSpPr>
      <xdr:grpSpPr>
        <a:xfrm>
          <a:off x="5619751" y="1238248"/>
          <a:ext cx="8984124" cy="6286502"/>
          <a:chOff x="5619751" y="1238248"/>
          <a:chExt cx="8984124" cy="6286502"/>
        </a:xfrm>
      </xdr:grpSpPr>
      <xdr:grpSp>
        <xdr:nvGrpSpPr>
          <xdr:cNvPr id="19" name="グループ化 18">
            <a:extLst>
              <a:ext uri="{FF2B5EF4-FFF2-40B4-BE49-F238E27FC236}">
                <a16:creationId xmlns:a16="http://schemas.microsoft.com/office/drawing/2014/main" id="{FFE8B479-326B-4EFE-3806-6BB5DA01CAD8}"/>
              </a:ext>
            </a:extLst>
          </xdr:cNvPr>
          <xdr:cNvGrpSpPr/>
        </xdr:nvGrpSpPr>
        <xdr:grpSpPr>
          <a:xfrm>
            <a:off x="5619751" y="1251856"/>
            <a:ext cx="8382252" cy="3170465"/>
            <a:chOff x="11756571" y="149678"/>
            <a:chExt cx="8382000" cy="3170465"/>
          </a:xfrm>
        </xdr:grpSpPr>
        <xdr:pic>
          <xdr:nvPicPr>
            <xdr:cNvPr id="7" name="図 6">
              <a:extLst>
                <a:ext uri="{FF2B5EF4-FFF2-40B4-BE49-F238E27FC236}">
                  <a16:creationId xmlns:a16="http://schemas.microsoft.com/office/drawing/2014/main" id="{F55A8F2D-DD36-6B0F-42F0-71F476A9928A}"/>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269" t="832" r="966" b="50795"/>
            <a:stretch/>
          </xdr:blipFill>
          <xdr:spPr>
            <a:xfrm>
              <a:off x="11756571" y="149678"/>
              <a:ext cx="8382000" cy="3170465"/>
            </a:xfrm>
            <a:prstGeom prst="rect">
              <a:avLst/>
            </a:prstGeom>
            <a:effectLst>
              <a:outerShdw blurRad="50800" dist="38100" dir="2700000" algn="tl" rotWithShape="0">
                <a:prstClr val="black">
                  <a:alpha val="40000"/>
                </a:prstClr>
              </a:outerShdw>
            </a:effectLst>
          </xdr:spPr>
        </xdr:pic>
        <xdr:sp macro="" textlink="">
          <xdr:nvSpPr>
            <xdr:cNvPr id="10" name="四角形: 角を丸くする 9">
              <a:extLst>
                <a:ext uri="{FF2B5EF4-FFF2-40B4-BE49-F238E27FC236}">
                  <a16:creationId xmlns:a16="http://schemas.microsoft.com/office/drawing/2014/main" id="{0A90F226-5183-42B7-B84E-045EEA74D365}"/>
                </a:ext>
              </a:extLst>
            </xdr:cNvPr>
            <xdr:cNvSpPr/>
          </xdr:nvSpPr>
          <xdr:spPr>
            <a:xfrm>
              <a:off x="15801564" y="2559188"/>
              <a:ext cx="1973036" cy="21771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76AB2871-E2E5-7D9D-0E64-2A0BB434A4A2}"/>
                </a:ext>
              </a:extLst>
            </xdr:cNvPr>
            <xdr:cNvSpPr/>
          </xdr:nvSpPr>
          <xdr:spPr>
            <a:xfrm>
              <a:off x="15801564" y="2763295"/>
              <a:ext cx="1973036" cy="21771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四角形: 角を丸くする 11">
              <a:extLst>
                <a:ext uri="{FF2B5EF4-FFF2-40B4-BE49-F238E27FC236}">
                  <a16:creationId xmlns:a16="http://schemas.microsoft.com/office/drawing/2014/main" id="{1AA32297-D890-B0D8-94CC-E486E31BF3BD}"/>
                </a:ext>
              </a:extLst>
            </xdr:cNvPr>
            <xdr:cNvSpPr/>
          </xdr:nvSpPr>
          <xdr:spPr>
            <a:xfrm>
              <a:off x="17760993" y="2559188"/>
              <a:ext cx="2109108" cy="40821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44" name="グループ化 43">
            <a:extLst>
              <a:ext uri="{FF2B5EF4-FFF2-40B4-BE49-F238E27FC236}">
                <a16:creationId xmlns:a16="http://schemas.microsoft.com/office/drawing/2014/main" id="{82ECA8F1-9EEC-CDA7-7E29-42A22B464210}"/>
              </a:ext>
            </a:extLst>
          </xdr:cNvPr>
          <xdr:cNvGrpSpPr/>
        </xdr:nvGrpSpPr>
        <xdr:grpSpPr>
          <a:xfrm>
            <a:off x="5660832" y="4653643"/>
            <a:ext cx="8369760" cy="2857500"/>
            <a:chOff x="13593535" y="4953001"/>
            <a:chExt cx="8369587" cy="2857500"/>
          </a:xfrm>
        </xdr:grpSpPr>
        <xdr:pic>
          <xdr:nvPicPr>
            <xdr:cNvPr id="9" name="図 8">
              <a:extLst>
                <a:ext uri="{FF2B5EF4-FFF2-40B4-BE49-F238E27FC236}">
                  <a16:creationId xmlns:a16="http://schemas.microsoft.com/office/drawing/2014/main" id="{A10774E6-15E0-DD6F-6CB8-8AFC7C6533FD}"/>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2380" t="5166" b="40592"/>
            <a:stretch/>
          </xdr:blipFill>
          <xdr:spPr>
            <a:xfrm>
              <a:off x="13593535" y="4953001"/>
              <a:ext cx="8369587" cy="2857500"/>
            </a:xfrm>
            <a:prstGeom prst="rect">
              <a:avLst/>
            </a:prstGeom>
            <a:effectLst>
              <a:outerShdw blurRad="50800" dist="38100" dir="2700000" algn="tl" rotWithShape="0">
                <a:prstClr val="black">
                  <a:alpha val="40000"/>
                </a:prstClr>
              </a:outerShdw>
            </a:effectLst>
          </xdr:spPr>
        </xdr:pic>
        <xdr:sp macro="" textlink="">
          <xdr:nvSpPr>
            <xdr:cNvPr id="29" name="四角形: 角を丸くする 28">
              <a:extLst>
                <a:ext uri="{FF2B5EF4-FFF2-40B4-BE49-F238E27FC236}">
                  <a16:creationId xmlns:a16="http://schemas.microsoft.com/office/drawing/2014/main" id="{0F629247-E1D6-4F2A-8F93-052D0B0B0223}"/>
                </a:ext>
              </a:extLst>
            </xdr:cNvPr>
            <xdr:cNvSpPr/>
          </xdr:nvSpPr>
          <xdr:spPr>
            <a:xfrm>
              <a:off x="16777606" y="5823858"/>
              <a:ext cx="1891394" cy="42182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四角形: 角を丸くする 35">
              <a:extLst>
                <a:ext uri="{FF2B5EF4-FFF2-40B4-BE49-F238E27FC236}">
                  <a16:creationId xmlns:a16="http://schemas.microsoft.com/office/drawing/2014/main" id="{7498641E-C8DA-7FCD-28CD-4F533B2CB902}"/>
                </a:ext>
              </a:extLst>
            </xdr:cNvPr>
            <xdr:cNvSpPr/>
          </xdr:nvSpPr>
          <xdr:spPr>
            <a:xfrm>
              <a:off x="16777606" y="6861142"/>
              <a:ext cx="1891394" cy="42051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四角形: 角を丸くする 40">
              <a:extLst>
                <a:ext uri="{FF2B5EF4-FFF2-40B4-BE49-F238E27FC236}">
                  <a16:creationId xmlns:a16="http://schemas.microsoft.com/office/drawing/2014/main" id="{FFDF4176-47F1-E920-C421-84CFA1525B42}"/>
                </a:ext>
              </a:extLst>
            </xdr:cNvPr>
            <xdr:cNvSpPr/>
          </xdr:nvSpPr>
          <xdr:spPr>
            <a:xfrm>
              <a:off x="18655393" y="5823858"/>
              <a:ext cx="2041071" cy="21771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四角形: 角を丸くする 42">
              <a:extLst>
                <a:ext uri="{FF2B5EF4-FFF2-40B4-BE49-F238E27FC236}">
                  <a16:creationId xmlns:a16="http://schemas.microsoft.com/office/drawing/2014/main" id="{4F758121-2FA0-6C71-6B92-EAEC2071961A}"/>
                </a:ext>
              </a:extLst>
            </xdr:cNvPr>
            <xdr:cNvSpPr/>
          </xdr:nvSpPr>
          <xdr:spPr>
            <a:xfrm>
              <a:off x="18655393" y="6861142"/>
              <a:ext cx="2041071" cy="21771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7" name="四角形: 角を丸くする 46">
            <a:extLst>
              <a:ext uri="{FF2B5EF4-FFF2-40B4-BE49-F238E27FC236}">
                <a16:creationId xmlns:a16="http://schemas.microsoft.com/office/drawing/2014/main" id="{192A6092-399E-D928-304C-C85ADDED27A6}"/>
              </a:ext>
            </a:extLst>
          </xdr:cNvPr>
          <xdr:cNvSpPr>
            <a:spLocks noChangeAspect="1"/>
          </xdr:cNvSpPr>
        </xdr:nvSpPr>
        <xdr:spPr>
          <a:xfrm>
            <a:off x="9191921" y="3238999"/>
            <a:ext cx="310857" cy="30271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1</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48" name="四角形: 角を丸くする 47">
            <a:extLst>
              <a:ext uri="{FF2B5EF4-FFF2-40B4-BE49-F238E27FC236}">
                <a16:creationId xmlns:a16="http://schemas.microsoft.com/office/drawing/2014/main" id="{60C3FD8A-BBE8-2A4E-267C-A34317F5D2BF}"/>
              </a:ext>
            </a:extLst>
          </xdr:cNvPr>
          <xdr:cNvSpPr>
            <a:spLocks noChangeAspect="1"/>
          </xdr:cNvSpPr>
        </xdr:nvSpPr>
        <xdr:spPr>
          <a:xfrm>
            <a:off x="9089518" y="3823753"/>
            <a:ext cx="309496" cy="30271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2</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49" name="四角形: 角を丸くする 48">
            <a:extLst>
              <a:ext uri="{FF2B5EF4-FFF2-40B4-BE49-F238E27FC236}">
                <a16:creationId xmlns:a16="http://schemas.microsoft.com/office/drawing/2014/main" id="{192E27CC-A9A3-5130-E6FA-2F40F99635E0}"/>
              </a:ext>
            </a:extLst>
          </xdr:cNvPr>
          <xdr:cNvSpPr>
            <a:spLocks noChangeAspect="1"/>
          </xdr:cNvSpPr>
        </xdr:nvSpPr>
        <xdr:spPr>
          <a:xfrm>
            <a:off x="14293095" y="3415065"/>
            <a:ext cx="309496" cy="302714"/>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3</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53" name="四角形: 角を丸くする 52">
            <a:extLst>
              <a:ext uri="{FF2B5EF4-FFF2-40B4-BE49-F238E27FC236}">
                <a16:creationId xmlns:a16="http://schemas.microsoft.com/office/drawing/2014/main" id="{03B4DB6A-FE90-B4B2-1963-15DFA51163B0}"/>
              </a:ext>
            </a:extLst>
          </xdr:cNvPr>
          <xdr:cNvSpPr>
            <a:spLocks noChangeAspect="1"/>
          </xdr:cNvSpPr>
        </xdr:nvSpPr>
        <xdr:spPr>
          <a:xfrm>
            <a:off x="8927699" y="5582681"/>
            <a:ext cx="310857" cy="30271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4</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56" name="四角形: 角を丸くする 55">
            <a:extLst>
              <a:ext uri="{FF2B5EF4-FFF2-40B4-BE49-F238E27FC236}">
                <a16:creationId xmlns:a16="http://schemas.microsoft.com/office/drawing/2014/main" id="{E48D3061-C2F2-4D5A-3538-A15877F2E9C3}"/>
              </a:ext>
            </a:extLst>
          </xdr:cNvPr>
          <xdr:cNvSpPr>
            <a:spLocks noChangeAspect="1"/>
          </xdr:cNvSpPr>
        </xdr:nvSpPr>
        <xdr:spPr>
          <a:xfrm>
            <a:off x="8930741" y="6624123"/>
            <a:ext cx="308475" cy="30271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6</a:t>
            </a:r>
            <a:endParaRPr kumimoji="1" lang="ja-JP" altLang="en-US" sz="1200" b="1">
              <a:latin typeface="メイリオ" panose="020B0604030504040204" pitchFamily="50" charset="-128"/>
              <a:ea typeface="メイリオ" panose="020B0604030504040204" pitchFamily="50" charset="-128"/>
            </a:endParaRPr>
          </a:p>
        </xdr:txBody>
      </xdr:sp>
      <xdr:cxnSp macro="">
        <xdr:nvCxnSpPr>
          <xdr:cNvPr id="73" name="コネクタ: カギ線 72">
            <a:extLst>
              <a:ext uri="{FF2B5EF4-FFF2-40B4-BE49-F238E27FC236}">
                <a16:creationId xmlns:a16="http://schemas.microsoft.com/office/drawing/2014/main" id="{4FF45F64-D81F-02A0-A151-1D6D6C5A5BE2}"/>
              </a:ext>
            </a:extLst>
          </xdr:cNvPr>
          <xdr:cNvCxnSpPr>
            <a:cxnSpLocks/>
            <a:stCxn id="103" idx="2"/>
            <a:endCxn id="43" idx="3"/>
          </xdr:cNvCxnSpPr>
        </xdr:nvCxnSpPr>
        <xdr:spPr>
          <a:xfrm rot="5400000">
            <a:off x="13469180" y="5691977"/>
            <a:ext cx="273392" cy="1683935"/>
          </a:xfrm>
          <a:prstGeom prst="bentConnector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3" name="コネクタ: カギ線 82">
            <a:extLst>
              <a:ext uri="{FF2B5EF4-FFF2-40B4-BE49-F238E27FC236}">
                <a16:creationId xmlns:a16="http://schemas.microsoft.com/office/drawing/2014/main" id="{AE008314-8A7B-A6C6-A0E4-65AB5B84D48A}"/>
              </a:ext>
            </a:extLst>
          </xdr:cNvPr>
          <xdr:cNvCxnSpPr>
            <a:cxnSpLocks/>
            <a:stCxn id="102" idx="2"/>
            <a:endCxn id="41" idx="3"/>
          </xdr:cNvCxnSpPr>
        </xdr:nvCxnSpPr>
        <xdr:spPr>
          <a:xfrm rot="5400000">
            <a:off x="13532781" y="4718295"/>
            <a:ext cx="146322" cy="1683802"/>
          </a:xfrm>
          <a:prstGeom prst="bentConnector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2" name="四角形: 角を丸くする 101">
            <a:extLst>
              <a:ext uri="{FF2B5EF4-FFF2-40B4-BE49-F238E27FC236}">
                <a16:creationId xmlns:a16="http://schemas.microsoft.com/office/drawing/2014/main" id="{15CD2EEE-FA20-4D82-82D3-2EA04DAC2E99}"/>
              </a:ext>
            </a:extLst>
          </xdr:cNvPr>
          <xdr:cNvSpPr>
            <a:spLocks noChangeAspect="1"/>
          </xdr:cNvSpPr>
        </xdr:nvSpPr>
        <xdr:spPr>
          <a:xfrm>
            <a:off x="14291811" y="5184320"/>
            <a:ext cx="312064" cy="30271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5</a:t>
            </a:r>
            <a:endParaRPr kumimoji="1" lang="ja-JP" altLang="en-US" sz="1200" b="1">
              <a:latin typeface="メイリオ" panose="020B0604030504040204" pitchFamily="50" charset="-128"/>
              <a:ea typeface="メイリオ" panose="020B0604030504040204" pitchFamily="50" charset="-128"/>
            </a:endParaRPr>
          </a:p>
        </xdr:txBody>
      </xdr:sp>
      <xdr:sp macro="" textlink="">
        <xdr:nvSpPr>
          <xdr:cNvPr id="103" name="四角形: 角を丸くする 102">
            <a:extLst>
              <a:ext uri="{FF2B5EF4-FFF2-40B4-BE49-F238E27FC236}">
                <a16:creationId xmlns:a16="http://schemas.microsoft.com/office/drawing/2014/main" id="{31BB0554-CD07-4BCA-96B0-AF33946A84F6}"/>
              </a:ext>
            </a:extLst>
          </xdr:cNvPr>
          <xdr:cNvSpPr>
            <a:spLocks noChangeAspect="1"/>
          </xdr:cNvSpPr>
        </xdr:nvSpPr>
        <xdr:spPr>
          <a:xfrm>
            <a:off x="14294286" y="6094534"/>
            <a:ext cx="307114" cy="30271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b="1">
                <a:latin typeface="メイリオ" panose="020B0604030504040204" pitchFamily="50" charset="-128"/>
                <a:ea typeface="メイリオ" panose="020B0604030504040204" pitchFamily="50" charset="-128"/>
              </a:rPr>
              <a:t>7</a:t>
            </a:r>
            <a:endParaRPr kumimoji="1" lang="ja-JP" altLang="en-US" sz="1200" b="1">
              <a:latin typeface="メイリオ" panose="020B0604030504040204" pitchFamily="50" charset="-128"/>
              <a:ea typeface="メイリオ" panose="020B0604030504040204" pitchFamily="50" charset="-128"/>
            </a:endParaRPr>
          </a:p>
        </xdr:txBody>
      </xdr:sp>
      <xdr:cxnSp macro="">
        <xdr:nvCxnSpPr>
          <xdr:cNvPr id="111" name="コネクタ: カギ線 110">
            <a:extLst>
              <a:ext uri="{FF2B5EF4-FFF2-40B4-BE49-F238E27FC236}">
                <a16:creationId xmlns:a16="http://schemas.microsoft.com/office/drawing/2014/main" id="{B80D6B5E-2872-FBA7-ACEF-D3B6FBEC3F90}"/>
              </a:ext>
            </a:extLst>
          </xdr:cNvPr>
          <xdr:cNvCxnSpPr>
            <a:cxnSpLocks/>
            <a:stCxn id="49" idx="2"/>
            <a:endCxn id="12" idx="3"/>
          </xdr:cNvCxnSpPr>
        </xdr:nvCxnSpPr>
        <xdr:spPr>
          <a:xfrm rot="5400000">
            <a:off x="14016668" y="3434297"/>
            <a:ext cx="147695" cy="714657"/>
          </a:xfrm>
          <a:prstGeom prst="bentConnector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5" name="正方形/長方形 184">
            <a:extLst>
              <a:ext uri="{FF2B5EF4-FFF2-40B4-BE49-F238E27FC236}">
                <a16:creationId xmlns:a16="http://schemas.microsoft.com/office/drawing/2014/main" id="{5D972E05-AA93-4E1C-1D62-483E63EFB9AE}"/>
              </a:ext>
            </a:extLst>
          </xdr:cNvPr>
          <xdr:cNvSpPr/>
        </xdr:nvSpPr>
        <xdr:spPr>
          <a:xfrm>
            <a:off x="5619751" y="1238248"/>
            <a:ext cx="8387518" cy="3181979"/>
          </a:xfrm>
          <a:prstGeom prst="rect">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8" name="正方形/長方形 127">
            <a:extLst>
              <a:ext uri="{FF2B5EF4-FFF2-40B4-BE49-F238E27FC236}">
                <a16:creationId xmlns:a16="http://schemas.microsoft.com/office/drawing/2014/main" id="{92E46410-0AD2-FF6F-1E5D-5EEEEB3EA8AF}"/>
              </a:ext>
            </a:extLst>
          </xdr:cNvPr>
          <xdr:cNvSpPr/>
        </xdr:nvSpPr>
        <xdr:spPr>
          <a:xfrm>
            <a:off x="5619751" y="4653642"/>
            <a:ext cx="8409638" cy="2871108"/>
          </a:xfrm>
          <a:prstGeom prst="rect">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1" name="コネクタ: カギ線 220">
            <a:extLst>
              <a:ext uri="{FF2B5EF4-FFF2-40B4-BE49-F238E27FC236}">
                <a16:creationId xmlns:a16="http://schemas.microsoft.com/office/drawing/2014/main" id="{591D57C7-CBF1-40F9-A07F-249778EBBD88}"/>
              </a:ext>
            </a:extLst>
          </xdr:cNvPr>
          <xdr:cNvCxnSpPr>
            <a:cxnSpLocks/>
            <a:stCxn id="47" idx="2"/>
            <a:endCxn id="10" idx="1"/>
          </xdr:cNvCxnSpPr>
        </xdr:nvCxnSpPr>
        <xdr:spPr>
          <a:xfrm rot="16200000" flipH="1">
            <a:off x="9392070" y="3497673"/>
            <a:ext cx="228510" cy="316592"/>
          </a:xfrm>
          <a:prstGeom prst="bentConnector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2" name="コネクタ: カギ線 221">
            <a:extLst>
              <a:ext uri="{FF2B5EF4-FFF2-40B4-BE49-F238E27FC236}">
                <a16:creationId xmlns:a16="http://schemas.microsoft.com/office/drawing/2014/main" id="{B452B277-38F5-4A44-A517-BDF917FD8DDC}"/>
              </a:ext>
            </a:extLst>
          </xdr:cNvPr>
          <xdr:cNvCxnSpPr>
            <a:cxnSpLocks/>
            <a:stCxn id="48" idx="3"/>
            <a:endCxn id="11" idx="1"/>
          </xdr:cNvCxnSpPr>
        </xdr:nvCxnSpPr>
        <xdr:spPr>
          <a:xfrm flipV="1">
            <a:off x="9399014" y="3974331"/>
            <a:ext cx="265608" cy="780"/>
          </a:xfrm>
          <a:prstGeom prst="bentConnector3">
            <a:avLst>
              <a:gd name="adj1" fmla="val 500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person displayName="高橋 香織" id="{9F76FE21-A0EE-4854-B220-25C71A7FC8EC}" userId="S::ka.takahashi@houseplus.co.jp::e8168544-3ffd-431f-b561-8d631e33b6ce"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Q22" dT="2025-03-28T04:49:43.44" personId="{9F76FE21-A0EE-4854-B220-25C71A7FC8EC}" id="{90761BFE-EAFE-4DE6-B51B-962EC8F74C96}">
    <text xml:space="preserve">住戸のZEH判定用のため、住戸数を加算しない。加算すると端数処理で住戸数が増えると数値がおかしくなるため。
</text>
  </threadedComment>
  <threadedComment ref="CT22" dT="2025-03-28T04:45:29.04" personId="{9F76FE21-A0EE-4854-B220-25C71A7FC8EC}" id="{D0739633-5876-4FA2-892E-CC974BD8C564}">
    <text>住戸のZEH判定用のため、住戸数を加算しない。加算すると端数処理で住戸数が増えると数値がおかしくなるため。</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D4A62-DA82-4277-B403-6FBDE779B095}">
  <dimension ref="B1:AN63"/>
  <sheetViews>
    <sheetView showGridLines="0" tabSelected="1" view="pageBreakPreview" zoomScale="115" zoomScaleNormal="85" zoomScaleSheetLayoutView="115" workbookViewId="0">
      <selection activeCell="G3" sqref="G3:AI3"/>
    </sheetView>
  </sheetViews>
  <sheetFormatPr defaultColWidth="2.875" defaultRowHeight="17.25" customHeight="1"/>
  <cols>
    <col min="1" max="1" width="1.625" style="273" customWidth="1"/>
    <col min="2" max="36" width="2.875" style="273"/>
    <col min="37" max="41" width="0" style="273" hidden="1" customWidth="1"/>
    <col min="42" max="43" width="2.875" style="273"/>
    <col min="44" max="44" width="5.25" style="273" bestFit="1" customWidth="1"/>
    <col min="45" max="16384" width="2.875" style="273"/>
  </cols>
  <sheetData>
    <row r="1" spans="2:40" ht="10.5" customHeight="1"/>
    <row r="2" spans="2:40" ht="24" customHeight="1" thickBot="1">
      <c r="B2" s="274" t="s">
        <v>447</v>
      </c>
      <c r="AI2" s="275" t="s">
        <v>8</v>
      </c>
    </row>
    <row r="3" spans="2:40" ht="20.100000000000001" customHeight="1">
      <c r="B3" s="497" t="s">
        <v>29</v>
      </c>
      <c r="C3" s="498"/>
      <c r="D3" s="498"/>
      <c r="E3" s="498"/>
      <c r="F3" s="499"/>
      <c r="G3" s="500"/>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2"/>
    </row>
    <row r="4" spans="2:40" ht="20.100000000000001" customHeight="1" thickBot="1">
      <c r="B4" s="503" t="s">
        <v>434</v>
      </c>
      <c r="C4" s="504"/>
      <c r="D4" s="504"/>
      <c r="E4" s="504"/>
      <c r="F4" s="505"/>
      <c r="G4" s="506"/>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8"/>
    </row>
    <row r="5" spans="2:40" ht="7.5" customHeight="1" thickBot="1"/>
    <row r="6" spans="2:40" ht="15.75" customHeight="1">
      <c r="B6" s="509" t="s">
        <v>16</v>
      </c>
      <c r="C6" s="510"/>
      <c r="D6" s="510"/>
      <c r="E6" s="513" t="s">
        <v>2</v>
      </c>
      <c r="F6" s="510"/>
      <c r="G6" s="514"/>
      <c r="H6" s="516" t="s">
        <v>474</v>
      </c>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8"/>
      <c r="AH6" s="519" t="s">
        <v>448</v>
      </c>
      <c r="AI6" s="520"/>
    </row>
    <row r="7" spans="2:40" ht="15.75" customHeight="1" thickBot="1">
      <c r="B7" s="511"/>
      <c r="C7" s="512"/>
      <c r="D7" s="512"/>
      <c r="E7" s="512"/>
      <c r="F7" s="512"/>
      <c r="G7" s="515"/>
      <c r="H7" s="475" t="s">
        <v>0</v>
      </c>
      <c r="I7" s="476"/>
      <c r="J7" s="476"/>
      <c r="K7" s="523"/>
      <c r="L7" s="475"/>
      <c r="M7" s="476"/>
      <c r="N7" s="476"/>
      <c r="O7" s="476"/>
      <c r="P7" s="476"/>
      <c r="Q7" s="476"/>
      <c r="R7" s="476"/>
      <c r="S7" s="476"/>
      <c r="T7" s="476"/>
      <c r="U7" s="476"/>
      <c r="V7" s="476"/>
      <c r="W7" s="476"/>
      <c r="X7" s="476"/>
      <c r="Y7" s="476"/>
      <c r="Z7" s="523"/>
      <c r="AA7" s="523"/>
      <c r="AB7" s="523"/>
      <c r="AC7" s="524"/>
      <c r="AD7" s="475" t="s">
        <v>1</v>
      </c>
      <c r="AE7" s="476"/>
      <c r="AF7" s="476"/>
      <c r="AG7" s="476"/>
      <c r="AH7" s="521"/>
      <c r="AI7" s="522"/>
      <c r="AK7" s="477" t="s">
        <v>22</v>
      </c>
      <c r="AL7" s="478"/>
      <c r="AM7" s="478"/>
      <c r="AN7" s="479"/>
    </row>
    <row r="8" spans="2:40" ht="14.25" customHeight="1">
      <c r="B8" s="466" t="s">
        <v>449</v>
      </c>
      <c r="C8" s="467"/>
      <c r="D8" s="468"/>
      <c r="E8" s="483" t="s">
        <v>22</v>
      </c>
      <c r="F8" s="484"/>
      <c r="G8" s="484"/>
      <c r="H8" s="484"/>
      <c r="I8" s="484"/>
      <c r="J8" s="484"/>
      <c r="K8" s="485"/>
      <c r="L8" s="306"/>
      <c r="M8" s="489"/>
      <c r="N8" s="489"/>
      <c r="O8" s="489"/>
      <c r="P8" s="489"/>
      <c r="Q8" s="489"/>
      <c r="T8" s="398"/>
      <c r="X8" s="398"/>
      <c r="AC8" s="297"/>
      <c r="AD8" s="278" t="s">
        <v>3</v>
      </c>
      <c r="AE8" s="288" t="s">
        <v>450</v>
      </c>
      <c r="AF8" s="288"/>
      <c r="AG8" s="289"/>
      <c r="AH8" s="290"/>
      <c r="AI8" s="291"/>
      <c r="AK8" s="284">
        <f>IF(M8="■",1,0)</f>
        <v>0</v>
      </c>
      <c r="AL8" s="285">
        <f>IF(P8="■",2,0)</f>
        <v>0</v>
      </c>
      <c r="AM8" s="285">
        <f>IF(T8="■",3,0)</f>
        <v>0</v>
      </c>
      <c r="AN8" s="286">
        <f>IF(X8="■",4,0)</f>
        <v>0</v>
      </c>
    </row>
    <row r="9" spans="2:40" ht="14.25" customHeight="1">
      <c r="B9" s="469"/>
      <c r="C9" s="433"/>
      <c r="D9" s="470"/>
      <c r="E9" s="486"/>
      <c r="F9" s="487"/>
      <c r="G9" s="487"/>
      <c r="H9" s="487"/>
      <c r="I9" s="487"/>
      <c r="J9" s="487"/>
      <c r="K9" s="488"/>
      <c r="L9" s="398"/>
      <c r="P9" s="398"/>
      <c r="T9" s="398"/>
      <c r="X9" s="398"/>
      <c r="AC9" s="297"/>
      <c r="AD9" s="278" t="s">
        <v>3</v>
      </c>
      <c r="AE9" s="288" t="s">
        <v>17</v>
      </c>
      <c r="AF9" s="288"/>
      <c r="AG9" s="289"/>
      <c r="AH9" s="290"/>
      <c r="AI9" s="291"/>
      <c r="AK9" s="292">
        <f>IF(L9="■",5,0)</f>
        <v>0</v>
      </c>
      <c r="AL9" s="293">
        <f>IF(P9="■",6,0)</f>
        <v>0</v>
      </c>
      <c r="AM9" s="293">
        <f>IF(T9="■",7,0)</f>
        <v>0</v>
      </c>
      <c r="AN9" s="294">
        <f>IF(X9="■",8,0)</f>
        <v>0</v>
      </c>
    </row>
    <row r="10" spans="2:40" ht="14.25" customHeight="1">
      <c r="B10" s="469"/>
      <c r="C10" s="433"/>
      <c r="D10" s="470"/>
      <c r="E10" s="459" t="s">
        <v>451</v>
      </c>
      <c r="F10" s="460"/>
      <c r="G10" s="460"/>
      <c r="H10" s="460"/>
      <c r="I10" s="460"/>
      <c r="J10" s="460"/>
      <c r="K10" s="461"/>
      <c r="L10" s="334" t="s">
        <v>3</v>
      </c>
      <c r="M10" s="340" t="s">
        <v>452</v>
      </c>
      <c r="N10" s="340"/>
      <c r="O10" s="340"/>
      <c r="P10" s="399"/>
      <c r="Q10" s="340"/>
      <c r="R10" s="399"/>
      <c r="S10" s="399"/>
      <c r="T10" s="399"/>
      <c r="U10" s="399"/>
      <c r="V10" s="399"/>
      <c r="W10" s="399"/>
      <c r="X10" s="399"/>
      <c r="Y10" s="399"/>
      <c r="Z10" s="399"/>
      <c r="AA10" s="399"/>
      <c r="AB10" s="399"/>
      <c r="AC10" s="377"/>
      <c r="AD10" s="278" t="s">
        <v>3</v>
      </c>
      <c r="AE10" s="288"/>
      <c r="AF10" s="288"/>
      <c r="AG10" s="289"/>
      <c r="AH10" s="290"/>
      <c r="AI10" s="291"/>
      <c r="AK10" s="292"/>
      <c r="AL10" s="293"/>
      <c r="AM10" s="293"/>
      <c r="AN10" s="294"/>
    </row>
    <row r="11" spans="2:40" ht="14.25" customHeight="1">
      <c r="B11" s="469"/>
      <c r="C11" s="433"/>
      <c r="D11" s="470"/>
      <c r="E11" s="432"/>
      <c r="F11" s="433"/>
      <c r="G11" s="433"/>
      <c r="H11" s="433"/>
      <c r="I11" s="433"/>
      <c r="J11" s="433"/>
      <c r="K11" s="434"/>
      <c r="L11" s="295" t="s">
        <v>3</v>
      </c>
      <c r="M11" s="273" t="s">
        <v>453</v>
      </c>
      <c r="O11" s="398"/>
      <c r="AD11" s="295" t="s">
        <v>3</v>
      </c>
      <c r="AE11" s="288"/>
      <c r="AF11" s="288"/>
      <c r="AG11" s="289"/>
      <c r="AH11" s="290"/>
      <c r="AI11" s="291"/>
      <c r="AK11" s="292"/>
      <c r="AL11" s="293"/>
      <c r="AM11" s="293"/>
      <c r="AN11" s="294"/>
    </row>
    <row r="12" spans="2:40" ht="14.25" customHeight="1">
      <c r="B12" s="469"/>
      <c r="C12" s="433"/>
      <c r="D12" s="470"/>
      <c r="E12" s="456"/>
      <c r="F12" s="457"/>
      <c r="G12" s="457"/>
      <c r="H12" s="457"/>
      <c r="I12" s="457"/>
      <c r="J12" s="457"/>
      <c r="K12" s="458"/>
      <c r="L12" s="400"/>
      <c r="M12" s="280"/>
      <c r="N12" s="280"/>
      <c r="O12" s="280"/>
      <c r="P12" s="400"/>
      <c r="Q12" s="280"/>
      <c r="R12" s="400"/>
      <c r="S12" s="400"/>
      <c r="T12" s="400"/>
      <c r="U12" s="400"/>
      <c r="V12" s="400"/>
      <c r="W12" s="400"/>
      <c r="X12" s="400"/>
      <c r="Y12" s="400"/>
      <c r="Z12" s="400"/>
      <c r="AA12" s="400"/>
      <c r="AB12" s="400"/>
      <c r="AC12" s="376"/>
      <c r="AD12" s="278" t="s">
        <v>3</v>
      </c>
      <c r="AE12" s="288"/>
      <c r="AF12" s="288"/>
      <c r="AG12" s="289"/>
      <c r="AH12" s="290"/>
      <c r="AI12" s="291"/>
      <c r="AK12" s="292"/>
      <c r="AL12" s="293"/>
      <c r="AM12" s="293"/>
      <c r="AN12" s="294"/>
    </row>
    <row r="13" spans="2:40" ht="14.25" customHeight="1">
      <c r="B13" s="469"/>
      <c r="C13" s="433"/>
      <c r="D13" s="470"/>
      <c r="E13" s="486" t="s">
        <v>454</v>
      </c>
      <c r="F13" s="487"/>
      <c r="G13" s="487"/>
      <c r="H13" s="487"/>
      <c r="I13" s="487"/>
      <c r="J13" s="487"/>
      <c r="K13" s="488"/>
      <c r="L13" s="398"/>
      <c r="M13" s="493"/>
      <c r="N13" s="493"/>
      <c r="O13" s="493"/>
      <c r="P13" s="493"/>
      <c r="Q13" s="493"/>
      <c r="R13" s="493"/>
      <c r="T13" s="493"/>
      <c r="U13" s="493"/>
      <c r="V13" s="493"/>
      <c r="W13" s="493"/>
      <c r="X13" s="493"/>
      <c r="Y13" s="493"/>
      <c r="AC13" s="297"/>
      <c r="AD13" s="278" t="s">
        <v>3</v>
      </c>
      <c r="AE13" s="288"/>
      <c r="AF13" s="288"/>
      <c r="AG13" s="289"/>
      <c r="AH13" s="290"/>
      <c r="AI13" s="291"/>
      <c r="AK13" s="292"/>
      <c r="AL13" s="293"/>
      <c r="AM13" s="293"/>
      <c r="AN13" s="294"/>
    </row>
    <row r="14" spans="2:40" ht="14.25" customHeight="1">
      <c r="B14" s="480"/>
      <c r="C14" s="481"/>
      <c r="D14" s="482"/>
      <c r="E14" s="490"/>
      <c r="F14" s="491"/>
      <c r="G14" s="491"/>
      <c r="H14" s="491"/>
      <c r="I14" s="491"/>
      <c r="J14" s="491"/>
      <c r="K14" s="492"/>
      <c r="M14" s="273" t="s">
        <v>455</v>
      </c>
      <c r="Q14" s="296" t="s">
        <v>4</v>
      </c>
      <c r="R14" s="494"/>
      <c r="S14" s="494"/>
      <c r="T14" s="494"/>
      <c r="U14" s="494"/>
      <c r="V14" s="494"/>
      <c r="W14" s="494"/>
      <c r="X14" s="494"/>
      <c r="Y14" s="494"/>
      <c r="Z14" s="494"/>
      <c r="AA14" s="494"/>
      <c r="AB14" s="494"/>
      <c r="AC14" s="301" t="s">
        <v>6</v>
      </c>
      <c r="AD14" s="278" t="s">
        <v>3</v>
      </c>
      <c r="AE14" s="288"/>
      <c r="AF14" s="288"/>
      <c r="AG14" s="289"/>
      <c r="AH14" s="290"/>
      <c r="AI14" s="291"/>
    </row>
    <row r="15" spans="2:40" ht="14.25" customHeight="1">
      <c r="B15" s="495" t="s">
        <v>456</v>
      </c>
      <c r="C15" s="430"/>
      <c r="D15" s="496"/>
      <c r="E15" s="303" t="s">
        <v>457</v>
      </c>
      <c r="F15" s="302"/>
      <c r="G15" s="302"/>
      <c r="H15" s="304"/>
      <c r="I15" s="304"/>
      <c r="J15" s="304"/>
      <c r="K15" s="304"/>
      <c r="L15" s="305" t="s">
        <v>3</v>
      </c>
      <c r="M15" s="306" t="s">
        <v>121</v>
      </c>
      <c r="N15" s="306"/>
      <c r="O15" s="306"/>
      <c r="P15" s="285"/>
      <c r="Q15" s="307"/>
      <c r="R15" s="307"/>
      <c r="W15" s="307"/>
      <c r="AB15" s="296"/>
      <c r="AC15" s="309"/>
      <c r="AD15" s="308" t="s">
        <v>3</v>
      </c>
      <c r="AE15" s="310" t="s">
        <v>444</v>
      </c>
      <c r="AF15" s="310"/>
      <c r="AG15" s="311"/>
      <c r="AH15" s="401"/>
      <c r="AI15" s="402"/>
    </row>
    <row r="16" spans="2:40" ht="14.25" customHeight="1">
      <c r="B16" s="469"/>
      <c r="C16" s="433"/>
      <c r="D16" s="470"/>
      <c r="E16" s="312"/>
      <c r="F16" s="287"/>
      <c r="G16" s="287"/>
      <c r="H16" s="313"/>
      <c r="I16" s="313"/>
      <c r="J16" s="313"/>
      <c r="K16" s="313"/>
      <c r="L16" s="295" t="s">
        <v>3</v>
      </c>
      <c r="M16" s="273" t="s">
        <v>34</v>
      </c>
      <c r="P16" s="296"/>
      <c r="Q16" s="315"/>
      <c r="R16" s="315"/>
      <c r="S16" s="398"/>
      <c r="W16" s="315"/>
      <c r="X16" s="398"/>
      <c r="AB16" s="296"/>
      <c r="AC16" s="301"/>
      <c r="AD16" s="278" t="s">
        <v>3</v>
      </c>
      <c r="AE16" s="288"/>
      <c r="AF16" s="288"/>
      <c r="AG16" s="289"/>
      <c r="AH16" s="290"/>
      <c r="AI16" s="291"/>
    </row>
    <row r="17" spans="2:35" ht="14.25" customHeight="1">
      <c r="B17" s="469"/>
      <c r="C17" s="433"/>
      <c r="D17" s="470"/>
      <c r="E17" s="312"/>
      <c r="F17" s="287"/>
      <c r="G17" s="287"/>
      <c r="H17" s="313"/>
      <c r="I17" s="313"/>
      <c r="J17" s="313"/>
      <c r="K17" s="313"/>
      <c r="L17" s="295" t="s">
        <v>3</v>
      </c>
      <c r="M17" s="273" t="s">
        <v>120</v>
      </c>
      <c r="P17" s="296"/>
      <c r="Q17" s="315"/>
      <c r="R17" s="315"/>
      <c r="S17" s="398"/>
      <c r="W17" s="315"/>
      <c r="X17" s="398"/>
      <c r="AB17" s="296"/>
      <c r="AC17" s="301"/>
      <c r="AD17" s="278" t="s">
        <v>5</v>
      </c>
      <c r="AE17" s="288"/>
      <c r="AF17" s="288"/>
      <c r="AG17" s="289"/>
      <c r="AH17" s="290"/>
      <c r="AI17" s="291"/>
    </row>
    <row r="18" spans="2:35" ht="14.25" customHeight="1">
      <c r="B18" s="469"/>
      <c r="C18" s="433"/>
      <c r="D18" s="470"/>
      <c r="E18" s="312"/>
      <c r="F18" s="287"/>
      <c r="G18" s="287"/>
      <c r="H18" s="313"/>
      <c r="I18" s="313"/>
      <c r="J18" s="313"/>
      <c r="K18" s="313"/>
      <c r="L18" s="295" t="s">
        <v>3</v>
      </c>
      <c r="M18" s="273" t="s">
        <v>435</v>
      </c>
      <c r="P18" s="296"/>
      <c r="Q18" s="315"/>
      <c r="R18" s="315"/>
      <c r="S18" s="398"/>
      <c r="W18" s="315"/>
      <c r="X18" s="398"/>
      <c r="AB18" s="296"/>
      <c r="AC18" s="301"/>
      <c r="AD18" s="278" t="s">
        <v>5</v>
      </c>
      <c r="AE18" s="288"/>
      <c r="AF18" s="288"/>
      <c r="AG18" s="289"/>
      <c r="AH18" s="403"/>
      <c r="AI18" s="291"/>
    </row>
    <row r="19" spans="2:35" ht="14.25" customHeight="1">
      <c r="B19" s="469"/>
      <c r="C19" s="433"/>
      <c r="D19" s="470"/>
      <c r="E19" s="312"/>
      <c r="F19" s="287"/>
      <c r="G19" s="287"/>
      <c r="H19" s="313"/>
      <c r="I19" s="313"/>
      <c r="J19" s="313"/>
      <c r="K19" s="313"/>
      <c r="L19" s="365"/>
      <c r="M19" s="273" t="s">
        <v>436</v>
      </c>
      <c r="Q19" s="471"/>
      <c r="R19" s="471"/>
      <c r="S19" s="471"/>
      <c r="T19" s="471"/>
      <c r="U19" s="471"/>
      <c r="V19" s="471"/>
      <c r="W19" s="471"/>
      <c r="X19" s="471"/>
      <c r="Y19" s="471"/>
      <c r="Z19" s="471"/>
      <c r="AA19" s="471"/>
      <c r="AB19" s="471"/>
      <c r="AC19" s="301" t="s">
        <v>6</v>
      </c>
      <c r="AD19" s="359" t="s">
        <v>5</v>
      </c>
      <c r="AE19" s="288"/>
      <c r="AF19" s="288"/>
      <c r="AG19" s="289"/>
      <c r="AH19" s="403"/>
      <c r="AI19" s="291"/>
    </row>
    <row r="20" spans="2:35" ht="20.100000000000001" customHeight="1">
      <c r="B20" s="469"/>
      <c r="C20" s="433"/>
      <c r="D20" s="470"/>
      <c r="E20" s="453" t="s">
        <v>18</v>
      </c>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5"/>
    </row>
    <row r="21" spans="2:35" ht="14.25" customHeight="1">
      <c r="B21" s="469"/>
      <c r="C21" s="433"/>
      <c r="D21" s="470"/>
      <c r="E21" s="432" t="s">
        <v>9</v>
      </c>
      <c r="F21" s="433"/>
      <c r="G21" s="433"/>
      <c r="H21" s="433"/>
      <c r="I21" s="433"/>
      <c r="J21" s="433"/>
      <c r="K21" s="433"/>
      <c r="L21" s="316" t="s">
        <v>19</v>
      </c>
      <c r="M21" s="273" t="s">
        <v>430</v>
      </c>
      <c r="N21" s="317"/>
      <c r="O21" s="317"/>
      <c r="P21" s="317"/>
      <c r="Q21" s="317"/>
      <c r="R21" s="317"/>
      <c r="S21" s="317"/>
      <c r="T21" s="317"/>
      <c r="U21" s="317"/>
      <c r="V21" s="317"/>
      <c r="W21" s="317"/>
      <c r="X21" s="317"/>
      <c r="Y21" s="317"/>
      <c r="Z21" s="317"/>
      <c r="AA21" s="317"/>
      <c r="AB21" s="317"/>
      <c r="AC21" s="318"/>
      <c r="AD21" s="278" t="s">
        <v>5</v>
      </c>
      <c r="AE21" s="288" t="s">
        <v>340</v>
      </c>
      <c r="AF21" s="288"/>
      <c r="AG21" s="289"/>
      <c r="AI21" s="384"/>
    </row>
    <row r="22" spans="2:35" ht="14.25" customHeight="1">
      <c r="B22" s="469"/>
      <c r="C22" s="433"/>
      <c r="D22" s="470"/>
      <c r="E22" s="319"/>
      <c r="F22" s="320"/>
      <c r="G22" s="320"/>
      <c r="H22" s="320"/>
      <c r="I22" s="320"/>
      <c r="J22" s="320"/>
      <c r="K22" s="320"/>
      <c r="L22" s="321"/>
      <c r="M22" s="322"/>
      <c r="N22" s="323" t="s">
        <v>20</v>
      </c>
      <c r="O22" s="323"/>
      <c r="P22" s="324" t="str">
        <f>IF(L15="■","■","□")</f>
        <v>□</v>
      </c>
      <c r="Q22" s="280" t="s">
        <v>431</v>
      </c>
      <c r="R22" s="325"/>
      <c r="S22" s="326"/>
      <c r="T22" s="280"/>
      <c r="U22" s="322"/>
      <c r="V22" s="322"/>
      <c r="W22" s="322"/>
      <c r="X22" s="322"/>
      <c r="Y22" s="322"/>
      <c r="Z22" s="322"/>
      <c r="AA22" s="322"/>
      <c r="AB22" s="322"/>
      <c r="AC22" s="327"/>
      <c r="AD22" s="278" t="s">
        <v>5</v>
      </c>
      <c r="AE22" s="288" t="s">
        <v>17</v>
      </c>
      <c r="AF22" s="288"/>
      <c r="AG22" s="289"/>
      <c r="AH22" s="290"/>
      <c r="AI22" s="291"/>
    </row>
    <row r="23" spans="2:35" ht="14.25" customHeight="1">
      <c r="B23" s="298"/>
      <c r="C23" s="299"/>
      <c r="D23" s="300"/>
      <c r="E23" s="459" t="s">
        <v>30</v>
      </c>
      <c r="F23" s="460"/>
      <c r="G23" s="460"/>
      <c r="H23" s="460"/>
      <c r="I23" s="460"/>
      <c r="J23" s="460"/>
      <c r="K23" s="461"/>
      <c r="L23" s="316" t="s">
        <v>19</v>
      </c>
      <c r="M23" s="273" t="s">
        <v>432</v>
      </c>
      <c r="N23" s="317"/>
      <c r="O23" s="317"/>
      <c r="P23" s="317"/>
      <c r="Q23" s="317"/>
      <c r="R23" s="317"/>
      <c r="S23" s="317"/>
      <c r="T23" s="317"/>
      <c r="U23" s="317"/>
      <c r="V23" s="317"/>
      <c r="W23" s="317"/>
      <c r="X23" s="317"/>
      <c r="Y23" s="317"/>
      <c r="Z23" s="317"/>
      <c r="AA23" s="317"/>
      <c r="AB23" s="317"/>
      <c r="AC23" s="318"/>
      <c r="AD23" s="278" t="s">
        <v>5</v>
      </c>
      <c r="AE23" s="288" t="s">
        <v>26</v>
      </c>
      <c r="AF23" s="288"/>
      <c r="AG23" s="289"/>
      <c r="AH23" s="290"/>
      <c r="AI23" s="291"/>
    </row>
    <row r="24" spans="2:35" ht="14.25" customHeight="1">
      <c r="B24" s="298"/>
      <c r="C24" s="299"/>
      <c r="D24" s="300"/>
      <c r="E24" s="432"/>
      <c r="F24" s="433"/>
      <c r="G24" s="433"/>
      <c r="H24" s="433"/>
      <c r="I24" s="433"/>
      <c r="J24" s="433"/>
      <c r="K24" s="434"/>
      <c r="L24" s="316"/>
      <c r="M24" s="317"/>
      <c r="N24" s="328" t="s">
        <v>20</v>
      </c>
      <c r="O24" s="328"/>
      <c r="P24" s="329" t="str">
        <f>IF(L15="■","■","□")</f>
        <v>□</v>
      </c>
      <c r="Q24" s="273" t="s">
        <v>433</v>
      </c>
      <c r="R24" s="330"/>
      <c r="S24" s="331"/>
      <c r="T24" s="317"/>
      <c r="U24" s="317"/>
      <c r="V24" s="317"/>
      <c r="W24" s="317"/>
      <c r="X24" s="317"/>
      <c r="Y24" s="317"/>
      <c r="Z24" s="317"/>
      <c r="AA24" s="317"/>
      <c r="AB24" s="317"/>
      <c r="AC24" s="318"/>
      <c r="AD24" s="278" t="s">
        <v>5</v>
      </c>
      <c r="AE24" s="288" t="s">
        <v>27</v>
      </c>
      <c r="AF24" s="288"/>
      <c r="AG24" s="289"/>
      <c r="AH24" s="290"/>
      <c r="AI24" s="291"/>
    </row>
    <row r="25" spans="2:35" ht="14.25" customHeight="1">
      <c r="B25" s="298"/>
      <c r="C25" s="299"/>
      <c r="D25" s="300"/>
      <c r="E25" s="429" t="s">
        <v>458</v>
      </c>
      <c r="F25" s="430"/>
      <c r="G25" s="430"/>
      <c r="H25" s="430"/>
      <c r="I25" s="430"/>
      <c r="J25" s="430"/>
      <c r="K25" s="431"/>
      <c r="L25" s="306" t="s">
        <v>234</v>
      </c>
      <c r="M25" s="332"/>
      <c r="N25" s="306"/>
      <c r="O25" s="332"/>
      <c r="P25" s="306"/>
      <c r="Q25" s="332"/>
      <c r="R25" s="306"/>
      <c r="S25" s="332"/>
      <c r="T25" s="332"/>
      <c r="U25" s="332"/>
      <c r="V25" s="332"/>
      <c r="W25" s="332"/>
      <c r="X25" s="332"/>
      <c r="Y25" s="332"/>
      <c r="Z25" s="332"/>
      <c r="AA25" s="332"/>
      <c r="AB25" s="332"/>
      <c r="AC25" s="333"/>
      <c r="AD25" s="278" t="s">
        <v>5</v>
      </c>
      <c r="AE25" s="288" t="s">
        <v>28</v>
      </c>
      <c r="AF25" s="288"/>
      <c r="AG25" s="289"/>
      <c r="AH25" s="290"/>
      <c r="AI25" s="291"/>
    </row>
    <row r="26" spans="2:35" ht="14.25" customHeight="1">
      <c r="B26" s="298"/>
      <c r="C26" s="299"/>
      <c r="D26" s="300"/>
      <c r="E26" s="432"/>
      <c r="F26" s="433"/>
      <c r="G26" s="433"/>
      <c r="H26" s="433"/>
      <c r="I26" s="433"/>
      <c r="J26" s="433"/>
      <c r="K26" s="434"/>
      <c r="L26" s="317"/>
      <c r="M26" s="278" t="s">
        <v>3</v>
      </c>
      <c r="N26" s="317" t="s">
        <v>235</v>
      </c>
      <c r="O26" s="328"/>
      <c r="P26" s="317"/>
      <c r="Q26" s="328"/>
      <c r="R26" s="317"/>
      <c r="S26" s="328"/>
      <c r="T26" s="317"/>
      <c r="U26" s="317"/>
      <c r="V26" s="317"/>
      <c r="W26" s="317"/>
      <c r="X26" s="317"/>
      <c r="Y26" s="317"/>
      <c r="Z26" s="317"/>
      <c r="AA26" s="317"/>
      <c r="AB26" s="317"/>
      <c r="AC26" s="318"/>
      <c r="AD26" s="295" t="s">
        <v>5</v>
      </c>
      <c r="AE26" s="288"/>
      <c r="AF26" s="288"/>
      <c r="AG26" s="289"/>
      <c r="AH26" s="290"/>
      <c r="AI26" s="291"/>
    </row>
    <row r="27" spans="2:35" ht="14.25" customHeight="1">
      <c r="B27" s="298"/>
      <c r="C27" s="299"/>
      <c r="D27" s="300"/>
      <c r="E27" s="432"/>
      <c r="F27" s="433"/>
      <c r="G27" s="433"/>
      <c r="H27" s="433"/>
      <c r="I27" s="433"/>
      <c r="J27" s="433"/>
      <c r="K27" s="434"/>
      <c r="M27" s="278" t="s">
        <v>3</v>
      </c>
      <c r="N27" s="273" t="s">
        <v>236</v>
      </c>
      <c r="O27" s="317"/>
      <c r="Q27" s="317"/>
      <c r="S27" s="317"/>
      <c r="T27" s="317"/>
      <c r="U27" s="317"/>
      <c r="V27" s="317"/>
      <c r="W27" s="317"/>
      <c r="X27" s="317"/>
      <c r="Y27" s="317"/>
      <c r="Z27" s="317"/>
      <c r="AA27" s="317"/>
      <c r="AB27" s="317"/>
      <c r="AC27" s="318"/>
      <c r="AD27" s="295" t="s">
        <v>5</v>
      </c>
      <c r="AE27" s="288"/>
      <c r="AF27" s="288"/>
      <c r="AG27" s="289"/>
      <c r="AH27" s="290"/>
      <c r="AI27" s="291"/>
    </row>
    <row r="28" spans="2:35" ht="3.95" customHeight="1">
      <c r="B28" s="298"/>
      <c r="C28" s="299"/>
      <c r="D28" s="300"/>
      <c r="E28" s="432"/>
      <c r="F28" s="433"/>
      <c r="G28" s="433"/>
      <c r="H28" s="433"/>
      <c r="I28" s="433"/>
      <c r="J28" s="433"/>
      <c r="K28" s="434"/>
      <c r="L28" s="316"/>
      <c r="M28" s="404"/>
      <c r="N28" s="328"/>
      <c r="O28" s="328"/>
      <c r="P28" s="329"/>
      <c r="R28" s="330"/>
      <c r="S28" s="331"/>
      <c r="T28" s="317"/>
      <c r="U28" s="317"/>
      <c r="V28" s="317"/>
      <c r="W28" s="317"/>
      <c r="X28" s="317"/>
      <c r="Y28" s="317"/>
      <c r="Z28" s="317"/>
      <c r="AA28" s="317"/>
      <c r="AB28" s="317"/>
      <c r="AC28" s="318"/>
      <c r="AD28" s="278"/>
      <c r="AE28" s="288"/>
      <c r="AF28" s="288"/>
      <c r="AG28" s="289"/>
      <c r="AH28" s="290"/>
      <c r="AI28" s="291"/>
    </row>
    <row r="29" spans="2:35" ht="20.100000000000001" customHeight="1">
      <c r="B29" s="298"/>
      <c r="C29" s="299"/>
      <c r="D29" s="300"/>
      <c r="E29" s="453" t="s">
        <v>332</v>
      </c>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5"/>
    </row>
    <row r="30" spans="2:35" ht="14.25" customHeight="1">
      <c r="B30" s="298"/>
      <c r="C30" s="299"/>
      <c r="D30" s="300"/>
      <c r="E30" s="429" t="s">
        <v>333</v>
      </c>
      <c r="F30" s="430"/>
      <c r="G30" s="430"/>
      <c r="H30" s="430"/>
      <c r="I30" s="430"/>
      <c r="J30" s="430"/>
      <c r="K30" s="431"/>
      <c r="L30" s="305" t="s">
        <v>3</v>
      </c>
      <c r="M30" s="306" t="s">
        <v>334</v>
      </c>
      <c r="N30" s="306"/>
      <c r="O30" s="306"/>
      <c r="P30" s="306"/>
      <c r="Q30" s="306"/>
      <c r="R30" s="306"/>
      <c r="S30" s="306"/>
      <c r="T30" s="306"/>
      <c r="U30" s="306"/>
      <c r="V30" s="306"/>
      <c r="W30" s="306"/>
      <c r="X30" s="306"/>
      <c r="Y30" s="317"/>
      <c r="Z30" s="317"/>
      <c r="AA30" s="317"/>
      <c r="AB30" s="317"/>
      <c r="AC30" s="318"/>
      <c r="AD30" s="278" t="s">
        <v>3</v>
      </c>
      <c r="AE30" s="288" t="s">
        <v>459</v>
      </c>
      <c r="AF30" s="288"/>
      <c r="AG30" s="289"/>
      <c r="AI30" s="384"/>
    </row>
    <row r="31" spans="2:35" ht="14.25" customHeight="1">
      <c r="B31" s="298"/>
      <c r="C31" s="299"/>
      <c r="D31" s="300"/>
      <c r="E31" s="456"/>
      <c r="F31" s="457"/>
      <c r="G31" s="457"/>
      <c r="H31" s="457"/>
      <c r="I31" s="457"/>
      <c r="J31" s="457"/>
      <c r="K31" s="458"/>
      <c r="L31" s="295" t="s">
        <v>3</v>
      </c>
      <c r="M31" s="317" t="s">
        <v>335</v>
      </c>
      <c r="N31" s="317"/>
      <c r="O31" s="317"/>
      <c r="P31" s="317"/>
      <c r="Q31" s="317"/>
      <c r="R31" s="317"/>
      <c r="S31" s="317"/>
      <c r="T31" s="317"/>
      <c r="U31" s="317"/>
      <c r="V31" s="317"/>
      <c r="W31" s="317"/>
      <c r="X31" s="317"/>
      <c r="Y31" s="317"/>
      <c r="Z31" s="317"/>
      <c r="AA31" s="317"/>
      <c r="AB31" s="317"/>
      <c r="AC31" s="318"/>
      <c r="AD31" s="278" t="s">
        <v>5</v>
      </c>
      <c r="AE31" s="288" t="s">
        <v>26</v>
      </c>
      <c r="AF31" s="288"/>
      <c r="AG31" s="289"/>
      <c r="AH31" s="290"/>
      <c r="AI31" s="291"/>
    </row>
    <row r="32" spans="2:35" ht="14.25" customHeight="1">
      <c r="B32" s="298"/>
      <c r="C32" s="299"/>
      <c r="D32" s="300"/>
      <c r="E32" s="459" t="s">
        <v>336</v>
      </c>
      <c r="F32" s="460"/>
      <c r="G32" s="460"/>
      <c r="H32" s="460"/>
      <c r="I32" s="460"/>
      <c r="J32" s="460"/>
      <c r="K32" s="461"/>
      <c r="L32" s="334" t="s">
        <v>3</v>
      </c>
      <c r="M32" s="335" t="s">
        <v>337</v>
      </c>
      <c r="N32" s="335"/>
      <c r="O32" s="335"/>
      <c r="P32" s="335"/>
      <c r="Q32" s="335"/>
      <c r="R32" s="335"/>
      <c r="S32" s="335"/>
      <c r="T32" s="335"/>
      <c r="U32" s="335"/>
      <c r="V32" s="335"/>
      <c r="W32" s="335"/>
      <c r="X32" s="335"/>
      <c r="Y32" s="336"/>
      <c r="Z32" s="336"/>
      <c r="AA32" s="336"/>
      <c r="AB32" s="336"/>
      <c r="AC32" s="337"/>
      <c r="AD32" s="278" t="s">
        <v>5</v>
      </c>
      <c r="AE32" s="288" t="s">
        <v>27</v>
      </c>
      <c r="AF32" s="288"/>
      <c r="AG32" s="289"/>
      <c r="AH32" s="290"/>
      <c r="AI32" s="291"/>
    </row>
    <row r="33" spans="2:35" ht="14.25" customHeight="1">
      <c r="B33" s="298"/>
      <c r="C33" s="299"/>
      <c r="D33" s="300"/>
      <c r="E33" s="432"/>
      <c r="F33" s="433"/>
      <c r="G33" s="433"/>
      <c r="H33" s="433"/>
      <c r="I33" s="433"/>
      <c r="J33" s="433"/>
      <c r="K33" s="434"/>
      <c r="L33" s="338"/>
      <c r="M33" s="462" t="s">
        <v>338</v>
      </c>
      <c r="N33" s="463"/>
      <c r="O33" s="463"/>
      <c r="P33" s="339" t="s">
        <v>3</v>
      </c>
      <c r="Q33" s="335" t="s">
        <v>339</v>
      </c>
      <c r="R33" s="340"/>
      <c r="S33" s="335"/>
      <c r="T33" s="335"/>
      <c r="U33" s="335"/>
      <c r="V33" s="335"/>
      <c r="W33" s="335"/>
      <c r="X33" s="335"/>
      <c r="Y33" s="335"/>
      <c r="Z33" s="335"/>
      <c r="AA33" s="336"/>
      <c r="AB33" s="336"/>
      <c r="AC33" s="337"/>
      <c r="AD33" s="278" t="s">
        <v>3</v>
      </c>
      <c r="AE33" s="288" t="s">
        <v>28</v>
      </c>
      <c r="AF33" s="288"/>
      <c r="AG33" s="289"/>
      <c r="AH33" s="290"/>
      <c r="AI33" s="291"/>
    </row>
    <row r="34" spans="2:35" ht="14.25" customHeight="1" thickBot="1">
      <c r="B34" s="341"/>
      <c r="C34" s="342"/>
      <c r="D34" s="343"/>
      <c r="E34" s="435"/>
      <c r="F34" s="436"/>
      <c r="G34" s="436"/>
      <c r="H34" s="436"/>
      <c r="I34" s="436"/>
      <c r="J34" s="436"/>
      <c r="K34" s="437"/>
      <c r="L34" s="344"/>
      <c r="M34" s="464"/>
      <c r="N34" s="465"/>
      <c r="O34" s="465"/>
      <c r="P34" s="345" t="s">
        <v>3</v>
      </c>
      <c r="Q34" s="346" t="s">
        <v>460</v>
      </c>
      <c r="R34" s="347"/>
      <c r="S34" s="346"/>
      <c r="T34" s="346"/>
      <c r="U34" s="346"/>
      <c r="V34" s="346"/>
      <c r="W34" s="346"/>
      <c r="X34" s="346"/>
      <c r="Y34" s="346"/>
      <c r="Z34" s="346"/>
      <c r="AA34" s="348"/>
      <c r="AB34" s="348"/>
      <c r="AC34" s="349"/>
      <c r="AD34" s="345" t="s">
        <v>3</v>
      </c>
      <c r="AE34" s="350"/>
      <c r="AF34" s="350"/>
      <c r="AG34" s="351"/>
      <c r="AH34" s="352"/>
      <c r="AI34" s="353"/>
    </row>
    <row r="35" spans="2:35" ht="14.25" customHeight="1">
      <c r="B35" s="466" t="s">
        <v>461</v>
      </c>
      <c r="C35" s="467"/>
      <c r="D35" s="468"/>
      <c r="E35" s="405" t="s">
        <v>457</v>
      </c>
      <c r="F35" s="406"/>
      <c r="G35" s="406"/>
      <c r="H35" s="406"/>
      <c r="I35" s="406"/>
      <c r="J35" s="406"/>
      <c r="K35" s="407"/>
      <c r="L35" s="281" t="s">
        <v>3</v>
      </c>
      <c r="M35" s="277" t="s">
        <v>121</v>
      </c>
      <c r="N35" s="354"/>
      <c r="O35" s="354"/>
      <c r="P35" s="354"/>
      <c r="Q35" s="355"/>
      <c r="R35" s="355"/>
      <c r="S35" s="355"/>
      <c r="T35" s="355"/>
      <c r="U35" s="355"/>
      <c r="V35" s="355"/>
      <c r="W35" s="355"/>
      <c r="X35" s="355"/>
      <c r="Y35" s="355"/>
      <c r="Z35" s="355"/>
      <c r="AA35" s="355"/>
      <c r="AB35" s="355"/>
      <c r="AC35" s="356"/>
      <c r="AD35" s="276" t="s">
        <v>3</v>
      </c>
      <c r="AE35" s="282" t="s">
        <v>7</v>
      </c>
      <c r="AF35" s="282"/>
      <c r="AG35" s="283"/>
      <c r="AI35" s="402"/>
    </row>
    <row r="36" spans="2:35" ht="14.25" customHeight="1">
      <c r="B36" s="469"/>
      <c r="C36" s="433"/>
      <c r="D36" s="470"/>
      <c r="E36" s="385"/>
      <c r="F36" s="299"/>
      <c r="G36" s="299"/>
      <c r="H36" s="299"/>
      <c r="I36" s="299"/>
      <c r="J36" s="299"/>
      <c r="K36" s="386"/>
      <c r="L36" s="295" t="s">
        <v>3</v>
      </c>
      <c r="M36" s="273" t="s">
        <v>34</v>
      </c>
      <c r="N36" s="331"/>
      <c r="O36" s="331"/>
      <c r="P36" s="331"/>
      <c r="Q36" s="357"/>
      <c r="R36" s="357"/>
      <c r="S36" s="357"/>
      <c r="T36" s="357"/>
      <c r="U36" s="357"/>
      <c r="V36" s="357"/>
      <c r="W36" s="357"/>
      <c r="X36" s="357"/>
      <c r="Y36" s="357"/>
      <c r="Z36" s="357"/>
      <c r="AA36" s="357"/>
      <c r="AB36" s="357"/>
      <c r="AC36" s="358"/>
      <c r="AD36" s="278" t="s">
        <v>5</v>
      </c>
      <c r="AE36" s="288"/>
      <c r="AF36" s="288"/>
      <c r="AG36" s="289"/>
      <c r="AH36" s="290"/>
      <c r="AI36" s="291"/>
    </row>
    <row r="37" spans="2:35" ht="14.25" customHeight="1">
      <c r="B37" s="469"/>
      <c r="C37" s="433"/>
      <c r="D37" s="470"/>
      <c r="E37" s="385"/>
      <c r="F37" s="299"/>
      <c r="G37" s="299"/>
      <c r="H37" s="299"/>
      <c r="I37" s="299"/>
      <c r="J37" s="299"/>
      <c r="K37" s="386"/>
      <c r="L37" s="295" t="s">
        <v>3</v>
      </c>
      <c r="M37" s="273" t="s">
        <v>120</v>
      </c>
      <c r="N37" s="331"/>
      <c r="O37" s="331"/>
      <c r="P37" s="331"/>
      <c r="Q37" s="357"/>
      <c r="R37" s="357"/>
      <c r="S37" s="357"/>
      <c r="T37" s="357"/>
      <c r="U37" s="357"/>
      <c r="V37" s="357"/>
      <c r="W37" s="357"/>
      <c r="X37" s="357"/>
      <c r="Y37" s="357"/>
      <c r="Z37" s="357"/>
      <c r="AA37" s="357"/>
      <c r="AB37" s="357"/>
      <c r="AC37" s="358"/>
      <c r="AD37" s="278" t="s">
        <v>5</v>
      </c>
      <c r="AE37" s="288"/>
      <c r="AF37" s="288"/>
      <c r="AG37" s="289"/>
      <c r="AH37" s="290"/>
      <c r="AI37" s="291"/>
    </row>
    <row r="38" spans="2:35" ht="14.25" customHeight="1">
      <c r="B38" s="469"/>
      <c r="C38" s="433"/>
      <c r="D38" s="470"/>
      <c r="E38" s="385"/>
      <c r="F38" s="299"/>
      <c r="G38" s="299"/>
      <c r="H38" s="299"/>
      <c r="I38" s="299"/>
      <c r="J38" s="299"/>
      <c r="K38" s="397"/>
      <c r="L38" s="295" t="s">
        <v>3</v>
      </c>
      <c r="M38" s="273" t="s">
        <v>435</v>
      </c>
      <c r="P38" s="296"/>
      <c r="Q38" s="315"/>
      <c r="R38" s="315"/>
      <c r="S38" s="398"/>
      <c r="W38" s="315"/>
      <c r="X38" s="398"/>
      <c r="AB38" s="296"/>
      <c r="AC38" s="301"/>
      <c r="AD38" s="278" t="s">
        <v>5</v>
      </c>
      <c r="AE38" s="288"/>
      <c r="AF38" s="288"/>
      <c r="AG38" s="289"/>
      <c r="AH38" s="290"/>
      <c r="AI38" s="291"/>
    </row>
    <row r="39" spans="2:35" ht="14.25" customHeight="1">
      <c r="B39" s="469"/>
      <c r="C39" s="433"/>
      <c r="D39" s="470"/>
      <c r="E39" s="382"/>
      <c r="F39" s="383"/>
      <c r="G39" s="383"/>
      <c r="H39" s="383"/>
      <c r="I39" s="383"/>
      <c r="J39" s="383"/>
      <c r="K39" s="313"/>
      <c r="L39" s="365"/>
      <c r="M39" s="273" t="s">
        <v>436</v>
      </c>
      <c r="Q39" s="471"/>
      <c r="R39" s="471"/>
      <c r="S39" s="471"/>
      <c r="T39" s="471"/>
      <c r="U39" s="471"/>
      <c r="V39" s="471"/>
      <c r="W39" s="471"/>
      <c r="X39" s="471"/>
      <c r="Y39" s="471"/>
      <c r="Z39" s="471"/>
      <c r="AA39" s="471"/>
      <c r="AB39" s="471"/>
      <c r="AC39" s="301" t="s">
        <v>6</v>
      </c>
      <c r="AD39" s="359" t="s">
        <v>5</v>
      </c>
      <c r="AE39" s="288"/>
      <c r="AF39" s="288"/>
      <c r="AG39" s="289"/>
      <c r="AH39" s="403"/>
      <c r="AI39" s="291"/>
    </row>
    <row r="40" spans="2:35" ht="20.100000000000001" customHeight="1">
      <c r="B40" s="469"/>
      <c r="C40" s="433"/>
      <c r="D40" s="470"/>
      <c r="E40" s="472" t="s">
        <v>437</v>
      </c>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4"/>
    </row>
    <row r="41" spans="2:35" ht="14.1" customHeight="1">
      <c r="B41" s="469"/>
      <c r="C41" s="433"/>
      <c r="D41" s="470"/>
      <c r="E41" s="429" t="s">
        <v>438</v>
      </c>
      <c r="F41" s="430"/>
      <c r="G41" s="430"/>
      <c r="H41" s="430"/>
      <c r="I41" s="430"/>
      <c r="J41" s="430"/>
      <c r="K41" s="431"/>
      <c r="L41" s="372" t="str">
        <f>IF(L35="■","■","□")</f>
        <v>□</v>
      </c>
      <c r="M41" s="306" t="s">
        <v>14</v>
      </c>
      <c r="N41" s="306"/>
      <c r="O41" s="306"/>
      <c r="P41" s="306"/>
      <c r="Q41" s="306"/>
      <c r="R41" s="306"/>
      <c r="S41" s="306"/>
      <c r="T41" s="306"/>
      <c r="U41" s="306"/>
      <c r="V41" s="306"/>
      <c r="W41" s="306"/>
      <c r="X41" s="306"/>
      <c r="Y41" s="306"/>
      <c r="Z41" s="306"/>
      <c r="AA41" s="306"/>
      <c r="AB41" s="306"/>
      <c r="AC41" s="364"/>
      <c r="AD41" s="308" t="s">
        <v>3</v>
      </c>
      <c r="AE41" s="288" t="s">
        <v>439</v>
      </c>
      <c r="AF41" s="288"/>
      <c r="AG41" s="289"/>
      <c r="AI41" s="384"/>
    </row>
    <row r="42" spans="2:35" ht="14.1" customHeight="1">
      <c r="B42" s="298"/>
      <c r="C42" s="299"/>
      <c r="D42" s="300"/>
      <c r="E42" s="432"/>
      <c r="F42" s="433"/>
      <c r="G42" s="433"/>
      <c r="H42" s="433"/>
      <c r="I42" s="433"/>
      <c r="J42" s="433"/>
      <c r="K42" s="434"/>
      <c r="L42" s="316"/>
      <c r="M42" s="317"/>
      <c r="N42" s="317"/>
      <c r="O42" s="317"/>
      <c r="P42" s="317"/>
      <c r="Q42" s="317"/>
      <c r="R42" s="317"/>
      <c r="S42" s="317"/>
      <c r="T42" s="317"/>
      <c r="U42" s="317"/>
      <c r="V42" s="360"/>
      <c r="W42" s="361"/>
      <c r="X42" s="361"/>
      <c r="Y42" s="361"/>
      <c r="Z42" s="361"/>
      <c r="AA42" s="361"/>
      <c r="AB42" s="361"/>
      <c r="AC42" s="362"/>
      <c r="AD42" s="278" t="s">
        <v>5</v>
      </c>
      <c r="AE42" s="288" t="s">
        <v>12</v>
      </c>
      <c r="AF42" s="288"/>
      <c r="AG42" s="289"/>
      <c r="AH42" s="290"/>
      <c r="AI42" s="291"/>
    </row>
    <row r="43" spans="2:35" ht="14.1" customHeight="1">
      <c r="B43" s="298"/>
      <c r="C43" s="299"/>
      <c r="D43" s="408"/>
      <c r="E43" s="438" t="s">
        <v>15</v>
      </c>
      <c r="F43" s="439"/>
      <c r="G43" s="439"/>
      <c r="H43" s="439"/>
      <c r="I43" s="439"/>
      <c r="J43" s="439"/>
      <c r="K43" s="440"/>
      <c r="L43" s="372" t="str">
        <f>IF(L35="■","■","□")</f>
        <v>□</v>
      </c>
      <c r="M43" s="306" t="s">
        <v>14</v>
      </c>
      <c r="N43" s="306"/>
      <c r="O43" s="306"/>
      <c r="P43" s="306"/>
      <c r="Q43" s="306"/>
      <c r="R43" s="306"/>
      <c r="S43" s="306"/>
      <c r="T43" s="306"/>
      <c r="U43" s="306"/>
      <c r="V43" s="306"/>
      <c r="W43" s="306"/>
      <c r="X43" s="306"/>
      <c r="Y43" s="306"/>
      <c r="Z43" s="306"/>
      <c r="AA43" s="306"/>
      <c r="AB43" s="306"/>
      <c r="AC43" s="364"/>
      <c r="AD43" s="308" t="s">
        <v>3</v>
      </c>
      <c r="AE43" s="310" t="s">
        <v>7</v>
      </c>
      <c r="AF43" s="310"/>
      <c r="AG43" s="311"/>
      <c r="AH43" s="290"/>
      <c r="AI43" s="291"/>
    </row>
    <row r="44" spans="2:35" ht="14.1" customHeight="1">
      <c r="B44" s="298"/>
      <c r="C44" s="299"/>
      <c r="D44" s="408"/>
      <c r="E44" s="441"/>
      <c r="F44" s="442"/>
      <c r="G44" s="442"/>
      <c r="H44" s="442"/>
      <c r="I44" s="442"/>
      <c r="J44" s="442"/>
      <c r="K44" s="443"/>
      <c r="L44" s="338"/>
      <c r="O44" s="279"/>
      <c r="AC44" s="297"/>
      <c r="AD44" s="278" t="s">
        <v>3</v>
      </c>
      <c r="AE44" s="288" t="s">
        <v>440</v>
      </c>
      <c r="AF44" s="288"/>
      <c r="AG44" s="289"/>
      <c r="AH44" s="290"/>
      <c r="AI44" s="291"/>
    </row>
    <row r="45" spans="2:35" ht="14.1" customHeight="1">
      <c r="B45" s="298"/>
      <c r="C45" s="299"/>
      <c r="D45" s="408"/>
      <c r="E45" s="385"/>
      <c r="F45" s="299"/>
      <c r="G45" s="299"/>
      <c r="H45" s="299"/>
      <c r="I45" s="299"/>
      <c r="J45" s="299"/>
      <c r="K45" s="386"/>
      <c r="L45" s="338"/>
      <c r="O45" s="279"/>
      <c r="AC45" s="297"/>
      <c r="AD45" s="278" t="s">
        <v>3</v>
      </c>
      <c r="AE45" s="288"/>
      <c r="AF45" s="288"/>
      <c r="AG45" s="289"/>
      <c r="AH45" s="290"/>
      <c r="AI45" s="291"/>
    </row>
    <row r="46" spans="2:35" ht="14.1" customHeight="1">
      <c r="B46" s="371"/>
      <c r="C46" s="313"/>
      <c r="D46" s="408"/>
      <c r="E46" s="438" t="s">
        <v>441</v>
      </c>
      <c r="F46" s="444"/>
      <c r="G46" s="444"/>
      <c r="H46" s="444"/>
      <c r="I46" s="444"/>
      <c r="J46" s="444"/>
      <c r="K46" s="445"/>
      <c r="L46" s="372" t="str">
        <f>IF(L35="■","■","□")</f>
        <v>□</v>
      </c>
      <c r="M46" s="306" t="s">
        <v>14</v>
      </c>
      <c r="N46" s="306"/>
      <c r="O46" s="306"/>
      <c r="P46" s="306"/>
      <c r="Q46" s="306"/>
      <c r="R46" s="306"/>
      <c r="S46" s="306"/>
      <c r="T46" s="306"/>
      <c r="U46" s="306"/>
      <c r="V46" s="306"/>
      <c r="W46" s="306"/>
      <c r="X46" s="306"/>
      <c r="Y46" s="306"/>
      <c r="Z46" s="306"/>
      <c r="AA46" s="306"/>
      <c r="AB46" s="306"/>
      <c r="AC46" s="364"/>
      <c r="AD46" s="308" t="s">
        <v>3</v>
      </c>
      <c r="AE46" s="310" t="s">
        <v>7</v>
      </c>
      <c r="AF46" s="310"/>
      <c r="AG46" s="311"/>
      <c r="AH46" s="290"/>
      <c r="AI46" s="291"/>
    </row>
    <row r="47" spans="2:35" ht="14.1" customHeight="1">
      <c r="B47" s="371"/>
      <c r="C47" s="313"/>
      <c r="D47" s="408"/>
      <c r="E47" s="446"/>
      <c r="F47" s="447"/>
      <c r="G47" s="447"/>
      <c r="H47" s="447"/>
      <c r="I47" s="447"/>
      <c r="J47" s="447"/>
      <c r="K47" s="448"/>
      <c r="L47" s="314"/>
      <c r="AC47" s="297"/>
      <c r="AD47" s="278" t="s">
        <v>3</v>
      </c>
      <c r="AE47" s="288" t="s">
        <v>440</v>
      </c>
      <c r="AF47" s="288"/>
      <c r="AG47" s="289"/>
      <c r="AH47" s="290"/>
      <c r="AI47" s="291"/>
    </row>
    <row r="48" spans="2:35" ht="14.1" customHeight="1">
      <c r="B48" s="371"/>
      <c r="C48" s="313"/>
      <c r="D48" s="408"/>
      <c r="E48" s="387"/>
      <c r="F48" s="363"/>
      <c r="G48" s="363"/>
      <c r="H48" s="363"/>
      <c r="I48" s="363"/>
      <c r="J48" s="363"/>
      <c r="K48" s="388"/>
      <c r="L48" s="314"/>
      <c r="AC48" s="297"/>
      <c r="AD48" s="278" t="s">
        <v>3</v>
      </c>
      <c r="AE48" s="288"/>
      <c r="AF48" s="288"/>
      <c r="AG48" s="289"/>
      <c r="AH48" s="290"/>
      <c r="AI48" s="291"/>
    </row>
    <row r="49" spans="2:35" ht="14.1" customHeight="1">
      <c r="B49" s="373"/>
      <c r="D49" s="408"/>
      <c r="E49" s="438" t="s">
        <v>442</v>
      </c>
      <c r="F49" s="444"/>
      <c r="G49" s="444"/>
      <c r="H49" s="444"/>
      <c r="I49" s="444"/>
      <c r="J49" s="444"/>
      <c r="K49" s="445"/>
      <c r="L49" s="372" t="str">
        <f>IF(L35="■","■","□")</f>
        <v>□</v>
      </c>
      <c r="M49" s="306" t="s">
        <v>14</v>
      </c>
      <c r="N49" s="306"/>
      <c r="O49" s="306"/>
      <c r="P49" s="306"/>
      <c r="Q49" s="306"/>
      <c r="R49" s="306"/>
      <c r="S49" s="306"/>
      <c r="T49" s="306"/>
      <c r="U49" s="306"/>
      <c r="V49" s="306"/>
      <c r="W49" s="306"/>
      <c r="X49" s="306"/>
      <c r="Y49" s="306"/>
      <c r="Z49" s="306"/>
      <c r="AA49" s="306"/>
      <c r="AB49" s="306"/>
      <c r="AC49" s="364"/>
      <c r="AD49" s="308" t="s">
        <v>5</v>
      </c>
      <c r="AE49" s="310" t="s">
        <v>7</v>
      </c>
      <c r="AF49" s="310"/>
      <c r="AG49" s="311"/>
      <c r="AH49" s="290"/>
      <c r="AI49" s="291"/>
    </row>
    <row r="50" spans="2:35" ht="14.1" customHeight="1">
      <c r="B50" s="373"/>
      <c r="D50" s="408"/>
      <c r="E50" s="446"/>
      <c r="F50" s="447"/>
      <c r="G50" s="447"/>
      <c r="H50" s="447"/>
      <c r="I50" s="447"/>
      <c r="J50" s="447"/>
      <c r="K50" s="448"/>
      <c r="L50" s="314"/>
      <c r="AC50" s="297"/>
      <c r="AD50" s="278" t="s">
        <v>3</v>
      </c>
      <c r="AE50" s="288" t="s">
        <v>440</v>
      </c>
      <c r="AF50" s="288"/>
      <c r="AG50" s="289"/>
      <c r="AH50" s="290"/>
      <c r="AI50" s="291"/>
    </row>
    <row r="51" spans="2:35" ht="14.1" customHeight="1">
      <c r="B51" s="373"/>
      <c r="D51" s="408"/>
      <c r="E51" s="389"/>
      <c r="F51" s="390"/>
      <c r="G51" s="390"/>
      <c r="H51" s="390"/>
      <c r="I51" s="390"/>
      <c r="J51" s="390"/>
      <c r="K51" s="391"/>
      <c r="L51" s="374"/>
      <c r="M51" s="366"/>
      <c r="N51" s="366"/>
      <c r="O51" s="366"/>
      <c r="P51" s="366"/>
      <c r="Q51" s="366"/>
      <c r="R51" s="366"/>
      <c r="S51" s="366"/>
      <c r="T51" s="366"/>
      <c r="U51" s="366"/>
      <c r="V51" s="366"/>
      <c r="W51" s="366"/>
      <c r="X51" s="366"/>
      <c r="Y51" s="366"/>
      <c r="Z51" s="366"/>
      <c r="AA51" s="366"/>
      <c r="AB51" s="366"/>
      <c r="AC51" s="367"/>
      <c r="AD51" s="278" t="s">
        <v>3</v>
      </c>
      <c r="AE51" s="369"/>
      <c r="AF51" s="369"/>
      <c r="AG51" s="370"/>
      <c r="AH51" s="290"/>
      <c r="AI51" s="291"/>
    </row>
    <row r="52" spans="2:35" ht="14.1" customHeight="1">
      <c r="B52" s="373"/>
      <c r="D52" s="408"/>
      <c r="E52" s="441" t="s">
        <v>443</v>
      </c>
      <c r="F52" s="442"/>
      <c r="G52" s="442"/>
      <c r="H52" s="442"/>
      <c r="I52" s="442"/>
      <c r="J52" s="442"/>
      <c r="K52" s="443"/>
      <c r="L52" s="314" t="str">
        <f>IF(L35="■","■","□")</f>
        <v>□</v>
      </c>
      <c r="M52" s="273" t="s">
        <v>14</v>
      </c>
      <c r="AC52" s="297"/>
      <c r="AD52" s="308" t="s">
        <v>3</v>
      </c>
      <c r="AE52" s="288" t="s">
        <v>7</v>
      </c>
      <c r="AF52" s="288"/>
      <c r="AG52" s="289"/>
      <c r="AH52" s="290"/>
      <c r="AI52" s="291"/>
    </row>
    <row r="53" spans="2:35" ht="14.1" customHeight="1">
      <c r="B53" s="373"/>
      <c r="D53" s="408"/>
      <c r="E53" s="441"/>
      <c r="F53" s="442"/>
      <c r="G53" s="442"/>
      <c r="H53" s="442"/>
      <c r="I53" s="442"/>
      <c r="J53" s="442"/>
      <c r="K53" s="443"/>
      <c r="L53" s="314"/>
      <c r="AC53" s="297"/>
      <c r="AD53" s="278" t="s">
        <v>3</v>
      </c>
      <c r="AE53" s="288" t="s">
        <v>444</v>
      </c>
      <c r="AF53" s="288"/>
      <c r="AG53" s="289"/>
      <c r="AH53" s="290"/>
      <c r="AI53" s="291"/>
    </row>
    <row r="54" spans="2:35" ht="14.1" customHeight="1">
      <c r="B54" s="373"/>
      <c r="D54" s="408"/>
      <c r="E54" s="392"/>
      <c r="F54" s="393"/>
      <c r="G54" s="393"/>
      <c r="H54" s="393"/>
      <c r="I54" s="393"/>
      <c r="J54" s="393"/>
      <c r="K54" s="394"/>
      <c r="L54" s="314"/>
      <c r="AC54" s="297"/>
      <c r="AD54" s="278" t="s">
        <v>3</v>
      </c>
      <c r="AE54" s="288"/>
      <c r="AF54" s="288"/>
      <c r="AG54" s="289"/>
      <c r="AH54" s="290"/>
      <c r="AI54" s="291"/>
    </row>
    <row r="55" spans="2:35" ht="14.1" customHeight="1">
      <c r="B55" s="373"/>
      <c r="D55" s="408"/>
      <c r="E55" s="449" t="s">
        <v>445</v>
      </c>
      <c r="F55" s="439"/>
      <c r="G55" s="439"/>
      <c r="H55" s="439"/>
      <c r="I55" s="439"/>
      <c r="J55" s="439"/>
      <c r="K55" s="440"/>
      <c r="L55" s="372" t="str">
        <f>IF(L35="■","■","□")</f>
        <v>□</v>
      </c>
      <c r="M55" s="306" t="s">
        <v>14</v>
      </c>
      <c r="N55" s="285"/>
      <c r="O55" s="285"/>
      <c r="P55" s="285"/>
      <c r="Q55" s="285"/>
      <c r="R55" s="285"/>
      <c r="S55" s="375"/>
      <c r="T55" s="306"/>
      <c r="U55" s="285"/>
      <c r="V55" s="285"/>
      <c r="W55" s="285"/>
      <c r="X55" s="285"/>
      <c r="Y55" s="285"/>
      <c r="Z55" s="285"/>
      <c r="AA55" s="285"/>
      <c r="AB55" s="285"/>
      <c r="AC55" s="364"/>
      <c r="AD55" s="308" t="s">
        <v>3</v>
      </c>
      <c r="AE55" s="310" t="s">
        <v>7</v>
      </c>
      <c r="AF55" s="310"/>
      <c r="AG55" s="311"/>
      <c r="AH55" s="290"/>
      <c r="AI55" s="291"/>
    </row>
    <row r="56" spans="2:35" ht="14.1" customHeight="1">
      <c r="B56" s="373"/>
      <c r="D56" s="408"/>
      <c r="E56" s="441"/>
      <c r="F56" s="442"/>
      <c r="G56" s="442"/>
      <c r="H56" s="442"/>
      <c r="I56" s="442"/>
      <c r="J56" s="442"/>
      <c r="K56" s="443"/>
      <c r="L56" s="314"/>
      <c r="N56" s="296"/>
      <c r="O56" s="296"/>
      <c r="P56" s="296"/>
      <c r="Q56" s="296"/>
      <c r="R56" s="296"/>
      <c r="S56" s="296"/>
      <c r="T56" s="296"/>
      <c r="U56" s="296"/>
      <c r="V56" s="296"/>
      <c r="W56" s="296"/>
      <c r="X56" s="296"/>
      <c r="Y56" s="296"/>
      <c r="Z56" s="296"/>
      <c r="AA56" s="296"/>
      <c r="AB56" s="296"/>
      <c r="AC56" s="297"/>
      <c r="AD56" s="278" t="s">
        <v>3</v>
      </c>
      <c r="AE56" s="288" t="s">
        <v>440</v>
      </c>
      <c r="AF56" s="288"/>
      <c r="AG56" s="289"/>
      <c r="AH56" s="290"/>
      <c r="AI56" s="291"/>
    </row>
    <row r="57" spans="2:35" ht="14.1" customHeight="1">
      <c r="B57" s="373"/>
      <c r="D57" s="408"/>
      <c r="E57" s="385"/>
      <c r="F57" s="299"/>
      <c r="G57" s="299"/>
      <c r="H57" s="299"/>
      <c r="I57" s="299"/>
      <c r="J57" s="299"/>
      <c r="K57" s="386"/>
      <c r="L57" s="314"/>
      <c r="N57" s="296"/>
      <c r="O57" s="296"/>
      <c r="P57" s="296"/>
      <c r="Q57" s="296"/>
      <c r="R57" s="296"/>
      <c r="S57" s="296"/>
      <c r="T57" s="296"/>
      <c r="U57" s="296"/>
      <c r="V57" s="296"/>
      <c r="W57" s="296"/>
      <c r="X57" s="296"/>
      <c r="Y57" s="296"/>
      <c r="Z57" s="296"/>
      <c r="AA57" s="296"/>
      <c r="AB57" s="296"/>
      <c r="AC57" s="297"/>
      <c r="AD57" s="278" t="s">
        <v>3</v>
      </c>
      <c r="AE57" s="369"/>
      <c r="AF57" s="288"/>
      <c r="AG57" s="289"/>
      <c r="AH57" s="290"/>
      <c r="AI57" s="291"/>
    </row>
    <row r="58" spans="2:35" ht="14.1" customHeight="1">
      <c r="B58" s="373"/>
      <c r="D58" s="408"/>
      <c r="E58" s="449" t="s">
        <v>25</v>
      </c>
      <c r="F58" s="439"/>
      <c r="G58" s="439"/>
      <c r="H58" s="439"/>
      <c r="I58" s="439"/>
      <c r="J58" s="439"/>
      <c r="K58" s="440"/>
      <c r="L58" s="372" t="str">
        <f>IF(L35="■","■","□")</f>
        <v>□</v>
      </c>
      <c r="M58" s="306" t="s">
        <v>14</v>
      </c>
      <c r="N58" s="306"/>
      <c r="O58" s="306"/>
      <c r="P58" s="306"/>
      <c r="Q58" s="306"/>
      <c r="R58" s="306"/>
      <c r="S58" s="306"/>
      <c r="T58" s="306"/>
      <c r="U58" s="306"/>
      <c r="V58" s="306"/>
      <c r="W58" s="306"/>
      <c r="X58" s="306"/>
      <c r="Y58" s="306"/>
      <c r="Z58" s="306"/>
      <c r="AA58" s="306"/>
      <c r="AB58" s="306"/>
      <c r="AC58" s="364"/>
      <c r="AD58" s="308" t="s">
        <v>3</v>
      </c>
      <c r="AE58" s="288" t="s">
        <v>7</v>
      </c>
      <c r="AF58" s="310"/>
      <c r="AG58" s="311"/>
      <c r="AH58" s="395"/>
      <c r="AI58" s="378"/>
    </row>
    <row r="59" spans="2:35" ht="14.1" customHeight="1">
      <c r="B59" s="373"/>
      <c r="D59" s="408"/>
      <c r="E59" s="441"/>
      <c r="F59" s="442"/>
      <c r="G59" s="442"/>
      <c r="H59" s="442"/>
      <c r="I59" s="442"/>
      <c r="J59" s="442"/>
      <c r="K59" s="443"/>
      <c r="L59" s="338"/>
      <c r="AC59" s="297"/>
      <c r="AD59" s="278" t="s">
        <v>3</v>
      </c>
      <c r="AE59" s="288" t="s">
        <v>440</v>
      </c>
      <c r="AF59" s="288"/>
      <c r="AG59" s="289"/>
      <c r="AH59" s="395"/>
      <c r="AI59" s="378"/>
    </row>
    <row r="60" spans="2:35" ht="14.1" customHeight="1">
      <c r="B60" s="373"/>
      <c r="D60" s="408"/>
      <c r="E60" s="450"/>
      <c r="F60" s="451"/>
      <c r="G60" s="451"/>
      <c r="H60" s="451"/>
      <c r="I60" s="451"/>
      <c r="J60" s="451"/>
      <c r="K60" s="452"/>
      <c r="L60" s="365"/>
      <c r="M60" s="366"/>
      <c r="N60" s="366"/>
      <c r="O60" s="366"/>
      <c r="P60" s="366"/>
      <c r="Q60" s="366"/>
      <c r="R60" s="366"/>
      <c r="S60" s="366"/>
      <c r="T60" s="366"/>
      <c r="U60" s="366"/>
      <c r="V60" s="366"/>
      <c r="W60" s="366"/>
      <c r="X60" s="366"/>
      <c r="Y60" s="366"/>
      <c r="Z60" s="366"/>
      <c r="AA60" s="366"/>
      <c r="AB60" s="366"/>
      <c r="AC60" s="367"/>
      <c r="AD60" s="368" t="s">
        <v>3</v>
      </c>
      <c r="AE60" s="288"/>
      <c r="AF60" s="369"/>
      <c r="AG60" s="370"/>
      <c r="AH60" s="395"/>
      <c r="AI60" s="378"/>
    </row>
    <row r="61" spans="2:35" ht="14.1" customHeight="1">
      <c r="B61" s="373"/>
      <c r="D61" s="408"/>
      <c r="E61" s="429" t="s">
        <v>446</v>
      </c>
      <c r="F61" s="430"/>
      <c r="G61" s="430"/>
      <c r="H61" s="430"/>
      <c r="I61" s="430"/>
      <c r="J61" s="430"/>
      <c r="K61" s="431"/>
      <c r="L61" s="372" t="str">
        <f>IF(L35="■","■","□")</f>
        <v>□</v>
      </c>
      <c r="M61" s="306" t="s">
        <v>14</v>
      </c>
      <c r="N61" s="306"/>
      <c r="O61" s="306"/>
      <c r="P61" s="306"/>
      <c r="Q61" s="306"/>
      <c r="R61" s="306"/>
      <c r="S61" s="306"/>
      <c r="T61" s="306"/>
      <c r="U61" s="306"/>
      <c r="V61" s="306"/>
      <c r="W61" s="306"/>
      <c r="X61" s="306"/>
      <c r="Y61" s="306"/>
      <c r="Z61" s="306"/>
      <c r="AA61" s="306"/>
      <c r="AB61" s="306"/>
      <c r="AC61" s="364"/>
      <c r="AD61" s="308" t="s">
        <v>3</v>
      </c>
      <c r="AE61" s="310" t="s">
        <v>7</v>
      </c>
      <c r="AF61" s="288"/>
      <c r="AG61" s="289"/>
      <c r="AH61" s="395"/>
      <c r="AI61" s="378"/>
    </row>
    <row r="62" spans="2:35" ht="14.1" customHeight="1">
      <c r="B62" s="373"/>
      <c r="D62" s="408"/>
      <c r="E62" s="432"/>
      <c r="F62" s="433"/>
      <c r="G62" s="433"/>
      <c r="H62" s="433"/>
      <c r="I62" s="433"/>
      <c r="J62" s="433"/>
      <c r="K62" s="434"/>
      <c r="L62" s="338"/>
      <c r="AC62" s="297"/>
      <c r="AD62" s="278" t="s">
        <v>5</v>
      </c>
      <c r="AE62" s="288" t="s">
        <v>12</v>
      </c>
      <c r="AF62" s="288"/>
      <c r="AG62" s="289"/>
      <c r="AH62" s="395"/>
      <c r="AI62" s="378"/>
    </row>
    <row r="63" spans="2:35" ht="14.1" customHeight="1" thickBot="1">
      <c r="B63" s="379"/>
      <c r="C63" s="347"/>
      <c r="D63" s="409"/>
      <c r="E63" s="435"/>
      <c r="F63" s="436"/>
      <c r="G63" s="436"/>
      <c r="H63" s="436"/>
      <c r="I63" s="436"/>
      <c r="J63" s="436"/>
      <c r="K63" s="437"/>
      <c r="L63" s="344"/>
      <c r="M63" s="347"/>
      <c r="N63" s="347"/>
      <c r="O63" s="347"/>
      <c r="P63" s="347"/>
      <c r="Q63" s="347"/>
      <c r="R63" s="347"/>
      <c r="S63" s="347"/>
      <c r="T63" s="347"/>
      <c r="U63" s="347"/>
      <c r="V63" s="347"/>
      <c r="W63" s="347"/>
      <c r="X63" s="347"/>
      <c r="Y63" s="347"/>
      <c r="Z63" s="347"/>
      <c r="AA63" s="347"/>
      <c r="AB63" s="347"/>
      <c r="AC63" s="380"/>
      <c r="AD63" s="345" t="s">
        <v>5</v>
      </c>
      <c r="AE63" s="350" t="s">
        <v>13</v>
      </c>
      <c r="AF63" s="350"/>
      <c r="AG63" s="351"/>
      <c r="AH63" s="396"/>
      <c r="AI63" s="381"/>
    </row>
  </sheetData>
  <sheetProtection algorithmName="SHA-512" hashValue="4+HUJEVJ8W59hbgmaiFGppo9DWoz6f2m4ee3OlKYxRxUKO2OTgnCsKT4cgdUIBo1k+6EMaUL6dPcm3eoM5rj8Q==" saltValue="EVzwNjyvVSbesS2OiFx8Wg==" spinCount="100000" sheet="1" formatCells="0" selectLockedCells="1"/>
  <mergeCells count="41">
    <mergeCell ref="B3:F3"/>
    <mergeCell ref="G3:AI3"/>
    <mergeCell ref="B4:F4"/>
    <mergeCell ref="G4:AI4"/>
    <mergeCell ref="B6:D7"/>
    <mergeCell ref="E6:G7"/>
    <mergeCell ref="H6:AG6"/>
    <mergeCell ref="AH6:AI7"/>
    <mergeCell ref="H7:K7"/>
    <mergeCell ref="L7:AC7"/>
    <mergeCell ref="E25:K28"/>
    <mergeCell ref="AD7:AG7"/>
    <mergeCell ref="AK7:AN7"/>
    <mergeCell ref="B8:D14"/>
    <mergeCell ref="E8:K9"/>
    <mergeCell ref="M8:Q8"/>
    <mergeCell ref="E10:K12"/>
    <mergeCell ref="E13:K14"/>
    <mergeCell ref="M13:R13"/>
    <mergeCell ref="T13:Y13"/>
    <mergeCell ref="R14:AB14"/>
    <mergeCell ref="B15:D22"/>
    <mergeCell ref="Q19:AB19"/>
    <mergeCell ref="E20:AI20"/>
    <mergeCell ref="E21:K21"/>
    <mergeCell ref="E23:K24"/>
    <mergeCell ref="E29:AI29"/>
    <mergeCell ref="E30:K31"/>
    <mergeCell ref="E32:K34"/>
    <mergeCell ref="M33:O34"/>
    <mergeCell ref="B35:D41"/>
    <mergeCell ref="Q39:AB39"/>
    <mergeCell ref="E40:AI40"/>
    <mergeCell ref="E41:K42"/>
    <mergeCell ref="E61:K63"/>
    <mergeCell ref="E43:K44"/>
    <mergeCell ref="E46:K47"/>
    <mergeCell ref="E49:K50"/>
    <mergeCell ref="E52:K53"/>
    <mergeCell ref="E55:K56"/>
    <mergeCell ref="E58:K60"/>
  </mergeCells>
  <phoneticPr fontId="2"/>
  <conditionalFormatting sqref="E30:AC34">
    <cfRule type="expression" dxfId="15" priority="4">
      <formula>$L$15="■"</formula>
    </cfRule>
  </conditionalFormatting>
  <conditionalFormatting sqref="E21:AC28">
    <cfRule type="expression" dxfId="14" priority="3">
      <formula>OR($L$16="■",$L$17="■")</formula>
    </cfRule>
  </conditionalFormatting>
  <conditionalFormatting sqref="E41:AC63">
    <cfRule type="expression" dxfId="13" priority="2">
      <formula>OR($L$36="■",$L$37="■")</formula>
    </cfRule>
  </conditionalFormatting>
  <conditionalFormatting sqref="E25:AC28 E10:AC12">
    <cfRule type="expression" dxfId="12" priority="1">
      <formula>#REF!="■"</formula>
    </cfRule>
  </conditionalFormatting>
  <dataValidations count="5">
    <dataValidation type="list" allowBlank="1" showInputMessage="1" showErrorMessage="1" sqref="M8:Q8" xr:uid="{852D1B25-7D80-4CF3-A017-5A216F767CBD}">
      <formula1>地域区分</formula1>
    </dataValidation>
    <dataValidation type="list" allowBlank="1" showInputMessage="1" showErrorMessage="1" prompt="緩和措置を適用_x000a_する場合のみ_x000a_選択します。_x000a_" sqref="P33:P34" xr:uid="{7DC1A0C2-9E40-4D61-A4B3-020F057C10C0}">
      <formula1>"■,□"</formula1>
    </dataValidation>
    <dataValidation type="list" allowBlank="1" showInputMessage="1" showErrorMessage="1" sqref="AC35:AC37" xr:uid="{858F744C-C30E-43CE-8FAA-38F46062E6BD}">
      <formula1>#REF!</formula1>
    </dataValidation>
    <dataValidation allowBlank="1" showInputMessage="1" sqref="N35:P37" xr:uid="{B4512BE5-79E0-4899-848B-875DDD5AFA28}"/>
    <dataValidation type="list" allowBlank="1" showInputMessage="1" showErrorMessage="1" sqref="L35:L38 M26:M27 AD3:AD19 AD21:AD28 L30:L32 AD41:AD63 L10:L11 L15:L18 AD30:AD39" xr:uid="{63ED2CF8-37E0-40E8-BCB0-3B9A45F22FC3}">
      <formula1>"■,□"</formula1>
    </dataValidation>
  </dataValidations>
  <printOptions horizontalCentered="1"/>
  <pageMargins left="0.47244094488188981" right="0.31496062992125984" top="0.47244094488188981" bottom="0.39370078740157483" header="0.27559055118110237" footer="0.19685039370078741"/>
  <pageSetup paperSize="9" scale="93" fitToHeight="5" orientation="portrait" r:id="rId1"/>
  <headerFooter>
    <oddHeader>&amp;R&amp;"ＭＳ Ｐ明朝,標準"&amp;10（第&amp;P面）</oddHeader>
    <oddFooter>&amp;L&amp;"Meiryo UI,標準"&amp;9HP住920-5（Ver.20250401）&amp;R&amp;"Meiryo UI,標準"&amp;9Copyright 2016-2025 Houseplus Corporation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8EBF840-85FE-4DBC-91AD-C0242C312F6C}">
          <x14:formula1>
            <xm:f>master!$M$6:$M$11</xm:f>
          </x14:formula1>
          <xm:sqref>M13:R13</xm:sqref>
        </x14:dataValidation>
        <x14:dataValidation type="list" allowBlank="1" showInputMessage="1" showErrorMessage="1" xr:uid="{4750C6B1-551F-4F10-815A-6D07E137A16C}">
          <x14:formula1>
            <xm:f>master!$O$5:$O$9</xm:f>
          </x14:formula1>
          <xm:sqref>T13:Y13</xm:sqref>
        </x14:dataValidation>
        <x14:dataValidation type="list" allowBlank="1" xr:uid="{63864AAA-B124-4701-88D7-06483E01E670}">
          <x14:formula1>
            <xm:f>master!$Q$5:$Q$6</xm:f>
          </x14:formula1>
          <xm:sqref>Q19:AB19 Q39:AB39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C4E1-1BE9-4030-9671-48383E82CA95}">
  <sheetPr>
    <pageSetUpPr autoPageBreaks="0"/>
  </sheetPr>
  <dimension ref="B1:ER237"/>
  <sheetViews>
    <sheetView showGridLines="0" view="pageBreakPreview" zoomScaleNormal="55" zoomScaleSheetLayoutView="100" workbookViewId="0">
      <selection activeCell="F5" sqref="F5"/>
    </sheetView>
  </sheetViews>
  <sheetFormatPr defaultColWidth="2.75" defaultRowHeight="18" customHeight="1"/>
  <cols>
    <col min="1" max="1" width="1.625" style="10" customWidth="1"/>
    <col min="2" max="2" width="3.625" style="10" customWidth="1"/>
    <col min="3" max="5" width="2.75" style="10" customWidth="1"/>
    <col min="6" max="8" width="5.625" style="10" customWidth="1"/>
    <col min="9" max="10" width="2.75" style="10" customWidth="1"/>
    <col min="11" max="11" width="3.5" style="10" customWidth="1"/>
    <col min="12" max="15" width="2.75" style="10" customWidth="1"/>
    <col min="16" max="16" width="2.625" style="10" customWidth="1"/>
    <col min="17" max="19" width="2.75" style="10" customWidth="1"/>
    <col min="20" max="20" width="2.875" style="10" customWidth="1"/>
    <col min="21" max="26" width="2.75" style="10" customWidth="1"/>
    <col min="27" max="27" width="2.875" style="10" customWidth="1"/>
    <col min="28" max="35" width="2.75" style="10" customWidth="1"/>
    <col min="36" max="36" width="10.25" style="10" customWidth="1"/>
    <col min="37" max="37" width="3" style="10" customWidth="1"/>
    <col min="38" max="38" width="7.625" style="10" customWidth="1"/>
    <col min="39" max="42" width="3" style="10" customWidth="1"/>
    <col min="43" max="44" width="2.875" style="10" customWidth="1"/>
    <col min="45" max="45" width="4.375" style="10" customWidth="1"/>
    <col min="46" max="46" width="2.875" style="10" customWidth="1"/>
    <col min="47" max="52" width="3" style="10" customWidth="1"/>
    <col min="53" max="53" width="5.625" style="10" customWidth="1"/>
    <col min="54" max="54" width="4.625" style="10" customWidth="1"/>
    <col min="55" max="55" width="2.75" style="10" customWidth="1"/>
    <col min="56" max="56" width="2.625" style="10" customWidth="1"/>
    <col min="57" max="57" width="6.375" style="10" customWidth="1"/>
    <col min="58" max="58" width="2.625" style="10" customWidth="1"/>
    <col min="59" max="59" width="5.625" style="10" customWidth="1"/>
    <col min="60" max="61" width="2.625" style="10" customWidth="1"/>
    <col min="62" max="62" width="3" style="10" customWidth="1"/>
    <col min="63" max="65" width="6.625" style="10" customWidth="1"/>
    <col min="66" max="66" width="7.375" style="10" customWidth="1"/>
    <col min="67" max="70" width="6.625" style="10" customWidth="1"/>
    <col min="71" max="72" width="7.625" style="10" customWidth="1"/>
    <col min="73" max="76" width="5.125" style="10" customWidth="1"/>
    <col min="77" max="77" width="7.125" style="10" customWidth="1"/>
    <col min="78" max="78" width="6.625" style="10" customWidth="1"/>
    <col min="79" max="79" width="3.25" style="10" hidden="1" customWidth="1"/>
    <col min="80" max="83" width="3.625" style="10" hidden="1" customWidth="1"/>
    <col min="84" max="84" width="1.625" style="10" hidden="1" customWidth="1"/>
    <col min="85" max="100" width="7.625" style="10" hidden="1" customWidth="1"/>
    <col min="101" max="101" width="3.625" style="10" hidden="1" customWidth="1"/>
    <col min="102" max="102" width="34.625" style="10" hidden="1" customWidth="1"/>
    <col min="103" max="103" width="12.375" style="10" hidden="1" customWidth="1"/>
    <col min="104" max="104" width="10.625" style="10" hidden="1" customWidth="1"/>
    <col min="105" max="105" width="31.625" style="10" hidden="1" customWidth="1"/>
    <col min="106" max="106" width="10.625" style="10" hidden="1" customWidth="1"/>
    <col min="107" max="108" width="2.75" style="10" hidden="1" customWidth="1"/>
    <col min="109" max="146" width="2.75" style="10" customWidth="1"/>
    <col min="147" max="157" width="3.625" style="10" customWidth="1"/>
    <col min="158" max="16384" width="2.75" style="10"/>
  </cols>
  <sheetData>
    <row r="1" spans="2:147" ht="21.75" customHeight="1" thickBot="1">
      <c r="B1" s="9" t="s">
        <v>422</v>
      </c>
      <c r="F1" s="88"/>
      <c r="G1" s="88"/>
      <c r="H1" s="88"/>
      <c r="I1" s="88"/>
      <c r="J1" s="88"/>
      <c r="K1" s="88"/>
      <c r="L1" s="88"/>
      <c r="M1" s="88"/>
      <c r="N1" s="88"/>
      <c r="O1" s="88"/>
      <c r="P1" s="88"/>
      <c r="Q1" s="88"/>
      <c r="R1" s="88"/>
      <c r="S1" s="88"/>
      <c r="T1" s="88"/>
      <c r="U1" s="88"/>
      <c r="V1" s="88"/>
      <c r="W1" s="88"/>
      <c r="X1" s="88"/>
      <c r="Y1" s="88"/>
      <c r="Z1" s="88"/>
      <c r="AE1" s="88"/>
      <c r="AF1" s="88"/>
      <c r="AG1" s="88"/>
      <c r="AH1" s="88"/>
      <c r="AI1" s="88"/>
      <c r="AJ1" s="88"/>
      <c r="AK1" s="88"/>
      <c r="AL1" s="88"/>
      <c r="AM1" s="88"/>
      <c r="AN1" s="88"/>
      <c r="AO1" s="88"/>
      <c r="AP1" s="88"/>
      <c r="AQ1" s="88"/>
      <c r="AR1" s="88"/>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Z1" s="113"/>
      <c r="CA1" s="113"/>
      <c r="CB1" s="113"/>
      <c r="CC1" s="113"/>
      <c r="CD1" s="113"/>
      <c r="CE1" s="113"/>
      <c r="CF1" s="12"/>
      <c r="CG1" s="12"/>
      <c r="CH1" s="12"/>
      <c r="CI1" s="12"/>
      <c r="CJ1" s="12"/>
      <c r="CK1" s="12"/>
      <c r="CL1" s="12"/>
      <c r="CM1" s="12"/>
      <c r="CN1" s="12"/>
      <c r="CO1" s="12"/>
      <c r="CP1" s="12"/>
      <c r="CQ1" s="12"/>
      <c r="CR1" s="12"/>
      <c r="CS1" s="12"/>
      <c r="CT1" s="12"/>
      <c r="CU1" s="12"/>
      <c r="CV1" s="12"/>
      <c r="CW1" s="12"/>
      <c r="CX1" s="808" t="s">
        <v>289</v>
      </c>
      <c r="CY1" s="809"/>
      <c r="CZ1" s="810" t="s">
        <v>294</v>
      </c>
      <c r="DA1" s="811"/>
      <c r="DB1" s="809"/>
      <c r="DC1" s="12"/>
      <c r="DD1" s="12"/>
      <c r="DE1" s="12"/>
      <c r="DF1" s="12"/>
      <c r="DG1" s="12"/>
      <c r="DH1" s="12"/>
      <c r="DK1" s="11"/>
      <c r="DL1" s="11"/>
      <c r="DM1" s="11"/>
      <c r="DN1" s="11"/>
      <c r="DO1" s="11"/>
      <c r="DP1" s="11"/>
      <c r="DQ1" s="11"/>
      <c r="DR1" s="11"/>
      <c r="DS1" s="11"/>
      <c r="DT1" s="11"/>
      <c r="DU1" s="11"/>
      <c r="DV1" s="11"/>
      <c r="DW1" s="11"/>
      <c r="DX1" s="11"/>
      <c r="DY1" s="11"/>
      <c r="DZ1" s="11"/>
      <c r="EA1" s="11"/>
      <c r="EB1" s="11"/>
      <c r="EC1" s="11"/>
      <c r="ED1" s="11"/>
      <c r="EE1" s="11"/>
      <c r="EF1" s="11"/>
      <c r="EG1" s="11"/>
    </row>
    <row r="2" spans="2:147" ht="21.75" customHeight="1">
      <c r="B2" s="812" t="s">
        <v>91</v>
      </c>
      <c r="C2" s="813"/>
      <c r="D2" s="813"/>
      <c r="E2" s="813"/>
      <c r="F2" s="2" t="s">
        <v>3</v>
      </c>
      <c r="G2" s="177" t="s">
        <v>242</v>
      </c>
      <c r="H2" s="4"/>
      <c r="I2" s="4"/>
      <c r="J2" s="4"/>
      <c r="K2" s="4"/>
      <c r="L2" s="4"/>
      <c r="M2" s="4"/>
      <c r="N2" s="178"/>
      <c r="O2" s="4"/>
      <c r="P2" s="4"/>
      <c r="Q2" s="4"/>
      <c r="R2" s="4"/>
      <c r="S2" s="4"/>
      <c r="T2" s="5"/>
      <c r="U2" s="816" t="s">
        <v>280</v>
      </c>
      <c r="V2" s="817"/>
      <c r="W2" s="817"/>
      <c r="X2" s="817"/>
      <c r="Y2" s="817"/>
      <c r="Z2" s="817"/>
      <c r="AA2" s="817"/>
      <c r="AB2" s="817"/>
      <c r="AC2" s="817"/>
      <c r="AD2" s="817"/>
      <c r="AE2" s="817"/>
      <c r="AF2" s="817"/>
      <c r="AG2" s="817"/>
      <c r="AH2" s="817"/>
      <c r="AI2" s="818"/>
      <c r="AJ2" s="816" t="s">
        <v>285</v>
      </c>
      <c r="AK2" s="817"/>
      <c r="AL2" s="817"/>
      <c r="AM2" s="817"/>
      <c r="AN2" s="817"/>
      <c r="AO2" s="817"/>
      <c r="AP2" s="817"/>
      <c r="AQ2" s="817"/>
      <c r="AR2" s="817"/>
      <c r="AS2" s="817"/>
      <c r="AT2" s="817"/>
      <c r="AU2" s="817"/>
      <c r="AV2" s="817"/>
      <c r="AW2" s="817"/>
      <c r="AX2" s="817"/>
      <c r="AY2" s="817"/>
      <c r="AZ2" s="817"/>
      <c r="BA2" s="817"/>
      <c r="BB2" s="817"/>
      <c r="BC2" s="817"/>
      <c r="BD2" s="817"/>
      <c r="BE2" s="818"/>
      <c r="BF2" s="932" t="s">
        <v>286</v>
      </c>
      <c r="BG2" s="933"/>
      <c r="BH2" s="933"/>
      <c r="BI2" s="933"/>
      <c r="BJ2" s="933"/>
      <c r="BK2" s="933"/>
      <c r="BL2" s="933"/>
      <c r="BM2" s="933"/>
      <c r="BN2" s="933"/>
      <c r="BO2" s="933"/>
      <c r="BP2" s="933"/>
      <c r="BQ2" s="933"/>
      <c r="BR2" s="933"/>
      <c r="BS2" s="933"/>
      <c r="BT2" s="933"/>
      <c r="BU2" s="933"/>
      <c r="BV2" s="934"/>
      <c r="BW2" s="232"/>
      <c r="BX2" s="232"/>
      <c r="BY2" s="232"/>
      <c r="BZ2" s="232"/>
      <c r="CA2" s="232"/>
      <c r="CB2" s="232"/>
      <c r="CC2" s="232"/>
      <c r="CD2" s="232"/>
      <c r="CE2" s="232"/>
      <c r="CF2" s="12"/>
      <c r="CG2" s="12"/>
      <c r="CH2" s="12"/>
      <c r="CI2" s="12"/>
      <c r="CJ2" s="12"/>
      <c r="CK2" s="12"/>
      <c r="CL2" s="12"/>
      <c r="CM2" s="12"/>
      <c r="CN2" s="12"/>
      <c r="CO2" s="12"/>
      <c r="CP2" s="12"/>
      <c r="CQ2" s="12"/>
      <c r="CR2" s="12"/>
      <c r="CS2" s="12"/>
      <c r="CT2" s="12"/>
      <c r="CU2" s="12"/>
      <c r="CV2" s="12"/>
      <c r="CW2" s="12"/>
      <c r="CX2" s="237" t="s">
        <v>309</v>
      </c>
      <c r="CY2" s="213" t="str">
        <f>IF($CG$31="","",SUM($CG$31:$CG$230))</f>
        <v/>
      </c>
      <c r="CZ2" s="835" t="s">
        <v>290</v>
      </c>
      <c r="DA2" s="207" t="s">
        <v>276</v>
      </c>
      <c r="DB2" s="208" t="str">
        <f>IF($AD$9="","",$AD$9)</f>
        <v/>
      </c>
      <c r="DC2" s="12"/>
      <c r="DD2" s="12"/>
      <c r="DE2" s="12"/>
      <c r="DF2" s="10" t="s">
        <v>38</v>
      </c>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row>
    <row r="3" spans="2:147" ht="21" customHeight="1">
      <c r="B3" s="814"/>
      <c r="C3" s="815"/>
      <c r="D3" s="815"/>
      <c r="E3" s="815"/>
      <c r="F3" s="3" t="s">
        <v>3</v>
      </c>
      <c r="G3" s="10" t="s">
        <v>243</v>
      </c>
      <c r="H3" s="1"/>
      <c r="I3" s="1"/>
      <c r="J3" s="1"/>
      <c r="K3" s="1"/>
      <c r="L3" s="1"/>
      <c r="M3" s="6"/>
      <c r="N3" s="6"/>
      <c r="O3" s="6"/>
      <c r="P3" s="1"/>
      <c r="Q3" s="1"/>
      <c r="R3" s="1"/>
      <c r="S3" s="1"/>
      <c r="T3" s="179"/>
      <c r="U3" s="778" t="s">
        <v>359</v>
      </c>
      <c r="V3" s="779"/>
      <c r="W3" s="779"/>
      <c r="X3" s="779"/>
      <c r="Y3" s="779"/>
      <c r="Z3" s="779"/>
      <c r="AA3" s="779"/>
      <c r="AB3" s="779"/>
      <c r="AC3" s="780"/>
      <c r="AD3" s="832"/>
      <c r="AE3" s="832"/>
      <c r="AF3" s="832"/>
      <c r="AG3" s="832"/>
      <c r="AH3" s="833"/>
      <c r="AI3" s="834"/>
      <c r="AJ3" s="617" t="s">
        <v>274</v>
      </c>
      <c r="AK3" s="618"/>
      <c r="AL3" s="618"/>
      <c r="AM3" s="618"/>
      <c r="AN3" s="618"/>
      <c r="AO3" s="618"/>
      <c r="AP3" s="619"/>
      <c r="AQ3" s="633" t="s">
        <v>296</v>
      </c>
      <c r="AR3" s="618"/>
      <c r="AS3" s="618"/>
      <c r="AT3" s="618"/>
      <c r="AU3" s="618"/>
      <c r="AV3" s="618"/>
      <c r="AW3" s="618"/>
      <c r="AX3" s="618"/>
      <c r="AY3" s="618"/>
      <c r="AZ3" s="618"/>
      <c r="BA3" s="618"/>
      <c r="BB3" s="618"/>
      <c r="BC3" s="618"/>
      <c r="BD3" s="618"/>
      <c r="BE3" s="634"/>
      <c r="BF3" s="617" t="s">
        <v>274</v>
      </c>
      <c r="BG3" s="618"/>
      <c r="BH3" s="618"/>
      <c r="BI3" s="618"/>
      <c r="BJ3" s="618"/>
      <c r="BK3" s="618"/>
      <c r="BL3" s="618"/>
      <c r="BM3" s="619"/>
      <c r="BN3" s="633" t="s">
        <v>296</v>
      </c>
      <c r="BO3" s="618"/>
      <c r="BP3" s="618"/>
      <c r="BQ3" s="618"/>
      <c r="BR3" s="618"/>
      <c r="BS3" s="618"/>
      <c r="BT3" s="618"/>
      <c r="BU3" s="618"/>
      <c r="BV3" s="634"/>
      <c r="BW3" s="233"/>
      <c r="BX3" s="233"/>
      <c r="BY3" s="233"/>
      <c r="BZ3" s="233"/>
      <c r="CA3" s="233"/>
      <c r="CB3" s="233"/>
      <c r="CC3" s="233"/>
      <c r="CD3" s="233"/>
      <c r="CE3" s="233"/>
      <c r="CX3" s="135" t="s">
        <v>383</v>
      </c>
      <c r="CY3" s="214" t="str">
        <f>IF($CH31="","",SUM(CH31:CH230))</f>
        <v/>
      </c>
      <c r="CZ3" s="835"/>
      <c r="DA3" s="207" t="s">
        <v>278</v>
      </c>
      <c r="DB3" s="208" t="str">
        <f>IF($AD$11="","",$AD$11)</f>
        <v/>
      </c>
      <c r="DE3" s="11"/>
      <c r="DF3" s="64" t="s">
        <v>42</v>
      </c>
      <c r="DG3" s="65"/>
      <c r="DH3" s="65"/>
      <c r="DI3" s="65"/>
      <c r="DJ3" s="65"/>
      <c r="DK3" s="65"/>
      <c r="DL3" s="65"/>
      <c r="DM3" s="65"/>
      <c r="DN3" s="65"/>
      <c r="DO3" s="64" t="s">
        <v>73</v>
      </c>
      <c r="DP3" s="65"/>
      <c r="DQ3" s="65"/>
      <c r="DR3" s="65"/>
      <c r="DS3" s="65"/>
      <c r="DT3" s="65"/>
      <c r="DU3" s="65"/>
      <c r="DV3" s="65"/>
      <c r="DW3" s="65"/>
      <c r="DX3" s="65"/>
      <c r="DY3" s="65"/>
      <c r="DZ3" s="65"/>
      <c r="EA3" s="65"/>
      <c r="EB3" s="65"/>
      <c r="EC3" s="66"/>
      <c r="ED3" s="11"/>
      <c r="EE3" s="11"/>
      <c r="EF3" s="11"/>
      <c r="EG3" s="11"/>
    </row>
    <row r="4" spans="2:147" ht="21" customHeight="1">
      <c r="B4" s="601" t="s">
        <v>419</v>
      </c>
      <c r="C4" s="761"/>
      <c r="D4" s="761"/>
      <c r="E4" s="602"/>
      <c r="F4" s="137" t="s">
        <v>3</v>
      </c>
      <c r="G4" s="180" t="s">
        <v>110</v>
      </c>
      <c r="H4" s="180"/>
      <c r="I4" s="762" t="s">
        <v>3</v>
      </c>
      <c r="J4" s="762"/>
      <c r="K4" s="180" t="s">
        <v>308</v>
      </c>
      <c r="L4" s="180"/>
      <c r="M4" s="180"/>
      <c r="N4" s="180"/>
      <c r="O4" s="180"/>
      <c r="P4" s="180"/>
      <c r="Q4" s="180"/>
      <c r="R4" s="180"/>
      <c r="S4" s="180"/>
      <c r="T4" s="181"/>
      <c r="U4" s="534"/>
      <c r="V4" s="592"/>
      <c r="W4" s="592"/>
      <c r="X4" s="592"/>
      <c r="Y4" s="592"/>
      <c r="Z4" s="592"/>
      <c r="AA4" s="592"/>
      <c r="AB4" s="592"/>
      <c r="AC4" s="535"/>
      <c r="AD4" s="586"/>
      <c r="AE4" s="586"/>
      <c r="AF4" s="586"/>
      <c r="AG4" s="586"/>
      <c r="AH4" s="587"/>
      <c r="AI4" s="588"/>
      <c r="AJ4" s="763" t="s">
        <v>246</v>
      </c>
      <c r="AK4" s="764"/>
      <c r="AL4" s="140" t="s">
        <v>247</v>
      </c>
      <c r="AM4" s="767" t="str">
        <f>IF($F$12="","",TRUNC(((1-$AM$5)*100),2))</f>
        <v/>
      </c>
      <c r="AN4" s="768"/>
      <c r="AO4" s="768"/>
      <c r="AP4" s="769"/>
      <c r="AQ4" s="820" t="s">
        <v>250</v>
      </c>
      <c r="AR4" s="821"/>
      <c r="AS4" s="821"/>
      <c r="AT4" s="822"/>
      <c r="AU4" s="598" t="s">
        <v>264</v>
      </c>
      <c r="AV4" s="564"/>
      <c r="AW4" s="564"/>
      <c r="AX4" s="564"/>
      <c r="AY4" s="564"/>
      <c r="AZ4" s="565"/>
      <c r="BA4" s="823" t="str">
        <f>IF($BO$31="","",ROUNDUP($CY$17,1))</f>
        <v/>
      </c>
      <c r="BB4" s="824"/>
      <c r="BC4" s="825"/>
      <c r="BD4" s="826" t="str">
        <f>IF($BA$4="","",IF($BA$4&lt;=$BA$5,"達成","非達成"))</f>
        <v/>
      </c>
      <c r="BE4" s="827"/>
      <c r="BF4" s="763" t="s">
        <v>246</v>
      </c>
      <c r="BG4" s="830"/>
      <c r="BH4" s="830"/>
      <c r="BI4" s="830"/>
      <c r="BJ4" s="764"/>
      <c r="BK4" s="140" t="s">
        <v>67</v>
      </c>
      <c r="BL4" s="767" t="str">
        <f>IF($F$12="","",IF($BL$5="","",TRUNC(((1-$BL$5)*100),2)))</f>
        <v/>
      </c>
      <c r="BM4" s="769"/>
      <c r="BN4" s="648" t="s">
        <v>357</v>
      </c>
      <c r="BO4" s="649"/>
      <c r="BP4" s="598" t="s">
        <v>264</v>
      </c>
      <c r="BQ4" s="564"/>
      <c r="BR4" s="564"/>
      <c r="BS4" s="800" t="str">
        <f>IF($F$4="□","",TRUNC(($CY$17+$AD$3),1))</f>
        <v/>
      </c>
      <c r="BT4" s="800"/>
      <c r="BU4" s="836" t="str">
        <f>IF($BS$4="","",IF($BS$4&lt;=$BS$5,"達成","非達成"))</f>
        <v/>
      </c>
      <c r="BV4" s="837"/>
      <c r="BW4" s="233"/>
      <c r="BX4" s="233"/>
      <c r="BY4" s="233"/>
      <c r="BZ4" s="233"/>
      <c r="CA4" s="233"/>
      <c r="CB4" s="233"/>
      <c r="CC4" s="233"/>
      <c r="CD4" s="233"/>
      <c r="CE4" s="233"/>
      <c r="CF4" s="123"/>
      <c r="CG4" s="819"/>
      <c r="CH4" s="819"/>
      <c r="CI4" s="123"/>
      <c r="CJ4" s="123"/>
      <c r="CK4" s="123"/>
      <c r="CL4" s="123"/>
      <c r="CM4" s="123"/>
      <c r="CN4" s="123"/>
      <c r="CO4" s="123"/>
      <c r="CP4" s="123"/>
      <c r="CQ4" s="123"/>
      <c r="CR4" s="123"/>
      <c r="CS4" s="123"/>
      <c r="CT4" s="123"/>
      <c r="CU4" s="123"/>
      <c r="CV4" s="123"/>
      <c r="CW4" s="126"/>
      <c r="CX4" s="135" t="s">
        <v>270</v>
      </c>
      <c r="CY4" s="214" t="str">
        <f>IF($CI$31="","",SUM($CI$31:$CI$230))</f>
        <v/>
      </c>
      <c r="CZ4" s="835"/>
      <c r="DA4" s="207" t="s">
        <v>277</v>
      </c>
      <c r="DB4" s="208" t="str">
        <f>IF($AD$13="","",$AD$13)</f>
        <v/>
      </c>
      <c r="DD4" s="114"/>
      <c r="DE4" s="11"/>
      <c r="DF4" s="67" t="s">
        <v>43</v>
      </c>
      <c r="DG4" s="68"/>
      <c r="DH4" s="68"/>
      <c r="DI4" s="68"/>
      <c r="DJ4" s="68"/>
      <c r="DK4" s="68"/>
      <c r="DL4" s="68"/>
      <c r="DM4" s="68"/>
      <c r="DN4" s="68"/>
      <c r="DO4" s="67" t="s">
        <v>74</v>
      </c>
      <c r="DP4" s="68"/>
      <c r="DQ4" s="68"/>
      <c r="DR4" s="68"/>
      <c r="DS4" s="68"/>
      <c r="DT4" s="68"/>
      <c r="DU4" s="68"/>
      <c r="DV4" s="68"/>
      <c r="DW4" s="68"/>
      <c r="DX4" s="68"/>
      <c r="DY4" s="68"/>
      <c r="DZ4" s="68"/>
      <c r="EA4" s="68"/>
      <c r="EB4" s="68"/>
      <c r="EC4" s="69"/>
      <c r="ED4" s="11"/>
      <c r="EE4" s="11"/>
      <c r="EF4" s="11"/>
      <c r="EG4" s="11"/>
    </row>
    <row r="5" spans="2:147" ht="21" customHeight="1">
      <c r="B5" s="601" t="s">
        <v>420</v>
      </c>
      <c r="C5" s="761"/>
      <c r="D5" s="761"/>
      <c r="E5" s="602"/>
      <c r="F5" s="137" t="s">
        <v>3</v>
      </c>
      <c r="G5" s="180" t="s">
        <v>385</v>
      </c>
      <c r="H5" s="180"/>
      <c r="I5" s="762" t="s">
        <v>3</v>
      </c>
      <c r="J5" s="762"/>
      <c r="K5" s="180" t="s">
        <v>386</v>
      </c>
      <c r="L5" s="180"/>
      <c r="M5" s="180"/>
      <c r="N5" s="180"/>
      <c r="O5" s="180"/>
      <c r="P5" s="180"/>
      <c r="Q5" s="180"/>
      <c r="R5" s="180"/>
      <c r="S5" s="180"/>
      <c r="T5" s="181"/>
      <c r="U5" s="532" t="s">
        <v>360</v>
      </c>
      <c r="V5" s="591"/>
      <c r="W5" s="591"/>
      <c r="X5" s="591"/>
      <c r="Y5" s="591"/>
      <c r="Z5" s="591"/>
      <c r="AA5" s="591"/>
      <c r="AB5" s="591"/>
      <c r="AC5" s="533"/>
      <c r="AD5" s="791"/>
      <c r="AE5" s="792"/>
      <c r="AF5" s="792"/>
      <c r="AG5" s="792"/>
      <c r="AH5" s="792"/>
      <c r="AI5" s="793"/>
      <c r="AJ5" s="765"/>
      <c r="AK5" s="766"/>
      <c r="AL5" s="141" t="s">
        <v>248</v>
      </c>
      <c r="AM5" s="771" t="str">
        <f>IF($BK$31="","",ROUNDUP(($CY$7/$CY$9),2))</f>
        <v/>
      </c>
      <c r="AN5" s="772"/>
      <c r="AO5" s="772"/>
      <c r="AP5" s="773"/>
      <c r="AQ5" s="623"/>
      <c r="AR5" s="624"/>
      <c r="AS5" s="624"/>
      <c r="AT5" s="625"/>
      <c r="AU5" s="545" t="s">
        <v>265</v>
      </c>
      <c r="AV5" s="546"/>
      <c r="AW5" s="546"/>
      <c r="AX5" s="546"/>
      <c r="AY5" s="546"/>
      <c r="AZ5" s="547"/>
      <c r="BA5" s="781" t="str">
        <f>IF($BP$31="","",ROUNDUP($CY$18,1))</f>
        <v/>
      </c>
      <c r="BB5" s="782"/>
      <c r="BC5" s="783"/>
      <c r="BD5" s="828"/>
      <c r="BE5" s="829"/>
      <c r="BF5" s="765"/>
      <c r="BG5" s="831"/>
      <c r="BH5" s="831"/>
      <c r="BI5" s="831"/>
      <c r="BJ5" s="766"/>
      <c r="BK5" s="142" t="s">
        <v>284</v>
      </c>
      <c r="BL5" s="771" t="str">
        <f>IF($F$4="□","",ROUNDUP((($CY$7+$AD$5)/($CY$9+$AD$7)),2))</f>
        <v/>
      </c>
      <c r="BM5" s="773"/>
      <c r="BN5" s="650"/>
      <c r="BO5" s="651"/>
      <c r="BP5" s="545" t="s">
        <v>265</v>
      </c>
      <c r="BQ5" s="546"/>
      <c r="BR5" s="546"/>
      <c r="BS5" s="770" t="str">
        <f>IF($F$4="□","",TRUNC(($CY$18+$AD$7),1))</f>
        <v/>
      </c>
      <c r="BT5" s="770"/>
      <c r="BU5" s="838"/>
      <c r="BV5" s="839"/>
      <c r="BW5" s="233"/>
      <c r="BX5" s="233"/>
      <c r="BY5" s="233"/>
      <c r="BZ5" s="233"/>
      <c r="CA5" s="233"/>
      <c r="CB5" s="233"/>
      <c r="CC5" s="233"/>
      <c r="CD5" s="233"/>
      <c r="CE5" s="233"/>
      <c r="CF5" s="123"/>
      <c r="CG5" s="233"/>
      <c r="CH5" s="233"/>
      <c r="CI5" s="233"/>
      <c r="CJ5" s="236"/>
      <c r="CK5" s="244"/>
      <c r="CL5" s="123"/>
      <c r="CM5" s="123"/>
      <c r="CN5" s="123"/>
      <c r="CO5" s="123"/>
      <c r="CP5" s="123"/>
      <c r="CQ5" s="123"/>
      <c r="CR5" s="123"/>
      <c r="CS5" s="123"/>
      <c r="CT5" s="123"/>
      <c r="CU5" s="123"/>
      <c r="CV5" s="123"/>
      <c r="CW5" s="110"/>
      <c r="CX5" s="135" t="s">
        <v>378</v>
      </c>
      <c r="CY5" s="214" t="str">
        <f>IF($CJ$31="","",SUM($CJ$31:$CJ$230))</f>
        <v/>
      </c>
      <c r="CZ5" s="835"/>
      <c r="DA5" s="207" t="s">
        <v>279</v>
      </c>
      <c r="DB5" s="208" t="str">
        <f>IF($AD$3="","",ROUNDUP(AD15,1))</f>
        <v/>
      </c>
      <c r="DD5" s="114"/>
      <c r="DE5" s="11"/>
      <c r="DF5" s="67" t="s">
        <v>40</v>
      </c>
      <c r="DG5" s="68"/>
      <c r="DH5" s="68"/>
      <c r="DI5" s="68"/>
      <c r="DJ5" s="68"/>
      <c r="DK5" s="68"/>
      <c r="DL5" s="68"/>
      <c r="DM5" s="68"/>
      <c r="DN5" s="68"/>
      <c r="DO5" s="67" t="s">
        <v>73</v>
      </c>
      <c r="DP5" s="68"/>
      <c r="DQ5" s="68"/>
      <c r="DR5" s="68"/>
      <c r="DS5" s="68"/>
      <c r="DT5" s="68"/>
      <c r="DU5" s="68"/>
      <c r="DV5" s="68"/>
      <c r="DW5" s="68"/>
      <c r="DX5" s="68"/>
      <c r="DY5" s="68"/>
      <c r="DZ5" s="68"/>
      <c r="EA5" s="68"/>
      <c r="EB5" s="68"/>
      <c r="EC5" s="69"/>
      <c r="ED5" s="11"/>
      <c r="EE5" s="11"/>
      <c r="EF5" s="11"/>
      <c r="EG5" s="11"/>
    </row>
    <row r="6" spans="2:147" ht="21" customHeight="1">
      <c r="B6" s="788" t="s">
        <v>92</v>
      </c>
      <c r="C6" s="789"/>
      <c r="D6" s="789"/>
      <c r="E6" s="790"/>
      <c r="F6" s="801" t="str">
        <f>IF(第１面!G3="","",第１面!G3)</f>
        <v/>
      </c>
      <c r="G6" s="802"/>
      <c r="H6" s="802"/>
      <c r="I6" s="802"/>
      <c r="J6" s="802"/>
      <c r="K6" s="802"/>
      <c r="L6" s="802"/>
      <c r="M6" s="802"/>
      <c r="N6" s="802"/>
      <c r="O6" s="802"/>
      <c r="P6" s="802"/>
      <c r="Q6" s="802"/>
      <c r="R6" s="802"/>
      <c r="S6" s="802"/>
      <c r="T6" s="803"/>
      <c r="U6" s="534"/>
      <c r="V6" s="592"/>
      <c r="W6" s="592"/>
      <c r="X6" s="592"/>
      <c r="Y6" s="592"/>
      <c r="Z6" s="592"/>
      <c r="AA6" s="592"/>
      <c r="AB6" s="592"/>
      <c r="AC6" s="535"/>
      <c r="AD6" s="794"/>
      <c r="AE6" s="795"/>
      <c r="AF6" s="795"/>
      <c r="AG6" s="795"/>
      <c r="AH6" s="795"/>
      <c r="AI6" s="796"/>
      <c r="AJ6" s="532" t="s">
        <v>249</v>
      </c>
      <c r="AK6" s="533"/>
      <c r="AL6" s="142" t="s">
        <v>247</v>
      </c>
      <c r="AM6" s="536" t="str">
        <f>IF($F$12="","",IF($I$5="■","ー",SUM(1-$AM$7)))</f>
        <v/>
      </c>
      <c r="AN6" s="537"/>
      <c r="AO6" s="537"/>
      <c r="AP6" s="538"/>
      <c r="AQ6" s="539" t="s">
        <v>343</v>
      </c>
      <c r="AR6" s="540"/>
      <c r="AS6" s="540"/>
      <c r="AT6" s="541"/>
      <c r="AU6" s="545" t="s">
        <v>264</v>
      </c>
      <c r="AV6" s="546"/>
      <c r="AW6" s="546"/>
      <c r="AX6" s="546"/>
      <c r="AY6" s="546"/>
      <c r="AZ6" s="547"/>
      <c r="BA6" s="781" t="str">
        <f>IF($BQ$31="","",ROUNDUP($CY$19,1))</f>
        <v/>
      </c>
      <c r="BB6" s="782"/>
      <c r="BC6" s="783"/>
      <c r="BD6" s="784" t="str">
        <f>IF($BA$6="","",IF($BA$6&lt;=$BA$7,"達成","非達成"))</f>
        <v/>
      </c>
      <c r="BE6" s="785"/>
      <c r="BF6" s="532" t="s">
        <v>249</v>
      </c>
      <c r="BG6" s="591"/>
      <c r="BH6" s="591"/>
      <c r="BI6" s="591"/>
      <c r="BJ6" s="533"/>
      <c r="BK6" s="142" t="s">
        <v>67</v>
      </c>
      <c r="BL6" s="536" t="str">
        <f>IF($F$4="□","",IF($F$12="","",IF($I$5="■","ー",(1-$BL$7))))</f>
        <v/>
      </c>
      <c r="BM6" s="538"/>
      <c r="BN6" s="626" t="s">
        <v>342</v>
      </c>
      <c r="BO6" s="627"/>
      <c r="BP6" s="545" t="s">
        <v>264</v>
      </c>
      <c r="BQ6" s="546"/>
      <c r="BR6" s="546"/>
      <c r="BS6" s="770" t="str">
        <f>IF($F$4="□","",TRUNC(($CY$19+$AD$5),1))</f>
        <v/>
      </c>
      <c r="BT6" s="770"/>
      <c r="BU6" s="838" t="str">
        <f>IF($BS$6="","",IF($BS$6&lt;=$BS$7,"達成","非達成"))</f>
        <v/>
      </c>
      <c r="BV6" s="839"/>
      <c r="BW6" s="233"/>
      <c r="BX6" s="233"/>
      <c r="BY6" s="233"/>
      <c r="BZ6" s="233"/>
      <c r="CA6" s="233"/>
      <c r="CB6" s="233"/>
      <c r="CC6" s="233"/>
      <c r="CD6" s="233"/>
      <c r="CE6" s="233"/>
      <c r="CG6" s="236"/>
      <c r="CJ6" s="236"/>
      <c r="CX6" s="424" t="s">
        <v>379</v>
      </c>
      <c r="CY6" s="225" t="e">
        <f>IF(CY2="","",($CY$3-$CY$2))/1000</f>
        <v>#VALUE!</v>
      </c>
      <c r="CZ6" s="602" t="s">
        <v>268</v>
      </c>
      <c r="DA6" s="608"/>
      <c r="DB6" s="428" t="e">
        <f>SUM(($DB$3+$CY$9)-($DB$4+$CY$7))</f>
        <v>#VALUE!</v>
      </c>
      <c r="DD6" s="114"/>
      <c r="DE6" s="11"/>
      <c r="DF6" s="67" t="s">
        <v>41</v>
      </c>
      <c r="DG6" s="68"/>
      <c r="DH6" s="68"/>
      <c r="DI6" s="68"/>
      <c r="DJ6" s="68"/>
      <c r="DK6" s="68"/>
      <c r="DL6" s="68"/>
      <c r="DM6" s="68"/>
      <c r="DN6" s="68"/>
      <c r="DO6" s="67" t="s">
        <v>75</v>
      </c>
      <c r="DP6" s="68"/>
      <c r="DQ6" s="68"/>
      <c r="DR6" s="68"/>
      <c r="DS6" s="68"/>
      <c r="DT6" s="68"/>
      <c r="DU6" s="68"/>
      <c r="DV6" s="68"/>
      <c r="DW6" s="68"/>
      <c r="DX6" s="68"/>
      <c r="DY6" s="68"/>
      <c r="DZ6" s="68"/>
      <c r="EA6" s="68"/>
      <c r="EB6" s="68"/>
      <c r="EC6" s="69"/>
      <c r="ED6" s="11"/>
      <c r="EE6" s="11"/>
      <c r="EF6" s="11"/>
      <c r="EG6" s="11"/>
    </row>
    <row r="7" spans="2:147" ht="21" customHeight="1">
      <c r="B7" s="601" t="s">
        <v>421</v>
      </c>
      <c r="C7" s="761"/>
      <c r="D7" s="761"/>
      <c r="E7" s="602"/>
      <c r="F7" s="589" t="str">
        <f>IF(I31="","",SUM(I31:J230))</f>
        <v/>
      </c>
      <c r="G7" s="590"/>
      <c r="H7" s="590"/>
      <c r="I7" s="10" t="s">
        <v>314</v>
      </c>
      <c r="J7" s="530" t="str">
        <f>IF(F7="","エラー：1.住戸番号の右横の住戸数を入力してください","")</f>
        <v>エラー：1.住戸番号の右横の住戸数を入力してください</v>
      </c>
      <c r="K7" s="530"/>
      <c r="L7" s="530"/>
      <c r="M7" s="530"/>
      <c r="N7" s="530"/>
      <c r="O7" s="530"/>
      <c r="P7" s="530"/>
      <c r="Q7" s="530"/>
      <c r="R7" s="530"/>
      <c r="S7" s="530"/>
      <c r="T7" s="531"/>
      <c r="U7" s="532" t="s">
        <v>375</v>
      </c>
      <c r="V7" s="591"/>
      <c r="W7" s="591"/>
      <c r="X7" s="591"/>
      <c r="Y7" s="591"/>
      <c r="Z7" s="591"/>
      <c r="AA7" s="591"/>
      <c r="AB7" s="591"/>
      <c r="AC7" s="533"/>
      <c r="AD7" s="586"/>
      <c r="AE7" s="586"/>
      <c r="AF7" s="586"/>
      <c r="AG7" s="586"/>
      <c r="AH7" s="587"/>
      <c r="AI7" s="588"/>
      <c r="AJ7" s="534"/>
      <c r="AK7" s="535"/>
      <c r="AL7" s="144" t="s">
        <v>248</v>
      </c>
      <c r="AM7" s="771" t="str">
        <f>IF($BK$31="","",IF(I5="■","ー",(ROUNDUP($CY$6/$CY$9,2))))</f>
        <v/>
      </c>
      <c r="AN7" s="772"/>
      <c r="AO7" s="772"/>
      <c r="AP7" s="773"/>
      <c r="AQ7" s="542"/>
      <c r="AR7" s="543"/>
      <c r="AS7" s="543"/>
      <c r="AT7" s="544"/>
      <c r="AU7" s="553" t="s">
        <v>265</v>
      </c>
      <c r="AV7" s="610"/>
      <c r="AW7" s="610"/>
      <c r="AX7" s="610"/>
      <c r="AY7" s="610"/>
      <c r="AZ7" s="554"/>
      <c r="BA7" s="774" t="str">
        <f>IF($BR$31="","",TRUNC($CY$20,1))</f>
        <v/>
      </c>
      <c r="BB7" s="775"/>
      <c r="BC7" s="776"/>
      <c r="BD7" s="786"/>
      <c r="BE7" s="787"/>
      <c r="BF7" s="534"/>
      <c r="BG7" s="592"/>
      <c r="BH7" s="592"/>
      <c r="BI7" s="592"/>
      <c r="BJ7" s="535"/>
      <c r="BK7" s="142" t="s">
        <v>284</v>
      </c>
      <c r="BL7" s="771" t="str">
        <f>IF($F$4="□","",IF(I5="■","ー",(ROUNDUP(($CY$6+$AD$3)/($CY$9+$AD$7),2))))</f>
        <v/>
      </c>
      <c r="BM7" s="773"/>
      <c r="BN7" s="628"/>
      <c r="BO7" s="629"/>
      <c r="BP7" s="553" t="s">
        <v>265</v>
      </c>
      <c r="BQ7" s="610"/>
      <c r="BR7" s="610"/>
      <c r="BS7" s="777" t="str">
        <f>IF($F$4="□","",TRUNC($CY$20+$AD$15,1))</f>
        <v/>
      </c>
      <c r="BT7" s="777"/>
      <c r="BU7" s="840"/>
      <c r="BV7" s="841"/>
      <c r="BW7" s="233"/>
      <c r="BX7" s="233"/>
      <c r="BY7" s="233"/>
      <c r="BZ7" s="233"/>
      <c r="CA7" s="233"/>
      <c r="CB7" s="233"/>
      <c r="CC7" s="233"/>
      <c r="CD7" s="233"/>
      <c r="CE7" s="233"/>
      <c r="CF7" s="123"/>
      <c r="CG7" s="245"/>
      <c r="CI7" s="233"/>
      <c r="CJ7" s="236"/>
      <c r="CL7" s="246"/>
      <c r="CM7" s="246"/>
      <c r="CN7" s="246"/>
      <c r="CO7" s="123"/>
      <c r="CP7" s="123"/>
      <c r="CQ7" s="123"/>
      <c r="CR7" s="123"/>
      <c r="CS7" s="123"/>
      <c r="CT7" s="123"/>
      <c r="CU7" s="123"/>
      <c r="CV7" s="123"/>
      <c r="CW7" s="129"/>
      <c r="CX7" s="426" t="s">
        <v>380</v>
      </c>
      <c r="CY7" s="225" t="str">
        <f>IF($CY$2="","",(($CY$4-$CY$2)/1000))</f>
        <v/>
      </c>
      <c r="CZ7" s="602" t="s">
        <v>295</v>
      </c>
      <c r="DA7" s="608"/>
      <c r="DB7" s="428" t="e">
        <f>SUM(($DB$3+$CY$9)-($DB$2+$CY$11))</f>
        <v>#VALUE!</v>
      </c>
      <c r="DD7" s="114"/>
      <c r="DE7" s="11"/>
      <c r="DF7" s="70" t="s">
        <v>67</v>
      </c>
      <c r="DG7" s="71"/>
      <c r="DH7" s="71"/>
      <c r="DI7" s="71"/>
      <c r="DJ7" s="71"/>
      <c r="DK7" s="71"/>
      <c r="DL7" s="71"/>
      <c r="DM7" s="71"/>
      <c r="DN7" s="71"/>
      <c r="DO7" s="70" t="s">
        <v>39</v>
      </c>
      <c r="DP7" s="71"/>
      <c r="DQ7" s="71"/>
      <c r="DR7" s="71"/>
      <c r="DS7" s="71"/>
      <c r="DT7" s="71"/>
      <c r="DU7" s="71"/>
      <c r="DV7" s="71"/>
      <c r="DW7" s="71"/>
      <c r="DX7" s="71"/>
      <c r="DY7" s="71"/>
      <c r="DZ7" s="71"/>
      <c r="EA7" s="71"/>
      <c r="EB7" s="71"/>
      <c r="EC7" s="72"/>
      <c r="ED7" s="11"/>
      <c r="EE7" s="11"/>
      <c r="EF7" s="11"/>
      <c r="EG7" s="11"/>
    </row>
    <row r="8" spans="2:147" ht="21" customHeight="1">
      <c r="B8" s="778" t="s">
        <v>95</v>
      </c>
      <c r="C8" s="779"/>
      <c r="D8" s="779"/>
      <c r="E8" s="804"/>
      <c r="F8" s="18" t="s">
        <v>3</v>
      </c>
      <c r="G8" s="183" t="s">
        <v>97</v>
      </c>
      <c r="H8" s="184"/>
      <c r="I8" s="184"/>
      <c r="J8" s="184"/>
      <c r="K8" s="183"/>
      <c r="L8" s="185"/>
      <c r="M8" s="185"/>
      <c r="N8" s="183"/>
      <c r="O8" s="183"/>
      <c r="P8" s="184"/>
      <c r="Q8" s="184"/>
      <c r="R8" s="184"/>
      <c r="S8" s="185"/>
      <c r="T8" s="186"/>
      <c r="U8" s="534"/>
      <c r="V8" s="592"/>
      <c r="W8" s="592"/>
      <c r="X8" s="592"/>
      <c r="Y8" s="592"/>
      <c r="Z8" s="592"/>
      <c r="AA8" s="592"/>
      <c r="AB8" s="592"/>
      <c r="AC8" s="535"/>
      <c r="AD8" s="586"/>
      <c r="AE8" s="586"/>
      <c r="AF8" s="586"/>
      <c r="AG8" s="586"/>
      <c r="AH8" s="587"/>
      <c r="AI8" s="588"/>
      <c r="AJ8" s="532" t="s">
        <v>358</v>
      </c>
      <c r="AK8" s="533"/>
      <c r="AL8" s="142" t="s">
        <v>247</v>
      </c>
      <c r="AM8" s="560" t="str">
        <f>IF($AM$5="","",IF($I$5="■","ー",TRUNC(($CY$16/$CY$9)*100)))</f>
        <v/>
      </c>
      <c r="AN8" s="561"/>
      <c r="AO8" s="561"/>
      <c r="AP8" s="562"/>
      <c r="AQ8" s="633" t="s">
        <v>262</v>
      </c>
      <c r="AR8" s="618"/>
      <c r="AS8" s="618"/>
      <c r="AT8" s="618"/>
      <c r="AU8" s="618"/>
      <c r="AV8" s="618"/>
      <c r="AW8" s="618"/>
      <c r="AX8" s="618"/>
      <c r="AY8" s="618"/>
      <c r="AZ8" s="618"/>
      <c r="BA8" s="618"/>
      <c r="BB8" s="618"/>
      <c r="BC8" s="618"/>
      <c r="BD8" s="618"/>
      <c r="BE8" s="634"/>
      <c r="BF8" s="532" t="s">
        <v>358</v>
      </c>
      <c r="BG8" s="591"/>
      <c r="BH8" s="591"/>
      <c r="BI8" s="591"/>
      <c r="BJ8" s="533"/>
      <c r="BK8" s="142" t="s">
        <v>67</v>
      </c>
      <c r="BL8" s="560" t="str">
        <f>IF($F$12="","",IF($BL$5="","",IF($I$5="■","ー",TRUNC(($DB$7/($DB$3+$CY$9))*100))))</f>
        <v/>
      </c>
      <c r="BM8" s="562"/>
      <c r="BN8" s="929" t="s">
        <v>262</v>
      </c>
      <c r="BO8" s="930"/>
      <c r="BP8" s="930"/>
      <c r="BQ8" s="930"/>
      <c r="BR8" s="930"/>
      <c r="BS8" s="930"/>
      <c r="BT8" s="930"/>
      <c r="BU8" s="930"/>
      <c r="BV8" s="931"/>
      <c r="BW8" s="233"/>
      <c r="BX8" s="233"/>
      <c r="BY8" s="233"/>
      <c r="BZ8" s="233"/>
      <c r="CA8" s="233"/>
      <c r="CB8" s="233"/>
      <c r="CC8" s="233"/>
      <c r="CD8" s="233"/>
      <c r="CE8" s="233"/>
      <c r="CF8" s="109"/>
      <c r="CG8" s="233"/>
      <c r="CH8" s="233"/>
      <c r="CI8" s="233"/>
      <c r="CJ8" s="245"/>
      <c r="CL8" s="246"/>
      <c r="CM8" s="246"/>
      <c r="CN8" s="246"/>
      <c r="CO8" s="109"/>
      <c r="CP8" s="109"/>
      <c r="CQ8" s="109"/>
      <c r="CR8" s="109"/>
      <c r="CS8" s="109"/>
      <c r="CT8" s="109"/>
      <c r="CU8" s="109"/>
      <c r="CV8" s="109"/>
      <c r="CW8" s="130"/>
      <c r="CX8" s="135" t="s">
        <v>380</v>
      </c>
      <c r="CY8" s="229" t="str">
        <f>IF($CY$2="","",ROUNDUP(((($CY$4-$CY$2)/1000)),2))</f>
        <v/>
      </c>
      <c r="CZ8" s="603"/>
      <c r="DA8" s="604"/>
      <c r="DB8" s="210"/>
      <c r="DD8" s="114"/>
      <c r="DE8" s="11"/>
      <c r="ED8" s="11"/>
      <c r="EE8" s="11"/>
      <c r="EF8" s="11"/>
      <c r="EG8" s="11"/>
    </row>
    <row r="9" spans="2:147" ht="21" customHeight="1">
      <c r="B9" s="805"/>
      <c r="C9" s="732"/>
      <c r="D9" s="732"/>
      <c r="E9" s="806"/>
      <c r="F9" s="166" t="s">
        <v>5</v>
      </c>
      <c r="G9" s="10" t="s">
        <v>99</v>
      </c>
      <c r="H9" s="187"/>
      <c r="I9" s="187"/>
      <c r="T9" s="182"/>
      <c r="U9" s="532" t="s">
        <v>371</v>
      </c>
      <c r="V9" s="591"/>
      <c r="W9" s="591"/>
      <c r="X9" s="591"/>
      <c r="Y9" s="591"/>
      <c r="Z9" s="591"/>
      <c r="AA9" s="591"/>
      <c r="AB9" s="591"/>
      <c r="AC9" s="533"/>
      <c r="AD9" s="577"/>
      <c r="AE9" s="577"/>
      <c r="AF9" s="577"/>
      <c r="AG9" s="577"/>
      <c r="AH9" s="578"/>
      <c r="AI9" s="579"/>
      <c r="AJ9" s="631"/>
      <c r="AK9" s="632"/>
      <c r="AL9" s="204" t="s">
        <v>248</v>
      </c>
      <c r="AM9" s="797" t="str">
        <f>IF($BK$31="","",IF($I$5="■","ー",SUM((100-$AM$8)/100)))</f>
        <v/>
      </c>
      <c r="AN9" s="798"/>
      <c r="AO9" s="798"/>
      <c r="AP9" s="799"/>
      <c r="AQ9" s="563"/>
      <c r="AR9" s="564"/>
      <c r="AS9" s="564"/>
      <c r="AT9" s="564"/>
      <c r="AU9" s="564"/>
      <c r="AV9" s="565"/>
      <c r="AW9" s="598" t="s">
        <v>301</v>
      </c>
      <c r="AX9" s="564"/>
      <c r="AY9" s="564"/>
      <c r="AZ9" s="565"/>
      <c r="BA9" s="598" t="s">
        <v>310</v>
      </c>
      <c r="BB9" s="564"/>
      <c r="BC9" s="565"/>
      <c r="BD9" s="598" t="s">
        <v>298</v>
      </c>
      <c r="BE9" s="599"/>
      <c r="BF9" s="631"/>
      <c r="BG9" s="645"/>
      <c r="BH9" s="645"/>
      <c r="BI9" s="645"/>
      <c r="BJ9" s="632"/>
      <c r="BK9" s="143" t="s">
        <v>284</v>
      </c>
      <c r="BL9" s="646" t="str">
        <f>IF($F$12="","",IF($BL$5="","",IF($I$5="■","ー",SUM((100-$BL$8)/100))))</f>
        <v/>
      </c>
      <c r="BM9" s="647"/>
      <c r="BN9" s="563"/>
      <c r="BO9" s="564"/>
      <c r="BP9" s="565"/>
      <c r="BQ9" s="598" t="s">
        <v>301</v>
      </c>
      <c r="BR9" s="564"/>
      <c r="BS9" s="640" t="s">
        <v>300</v>
      </c>
      <c r="BT9" s="640"/>
      <c r="BU9" s="640" t="s">
        <v>298</v>
      </c>
      <c r="BV9" s="641"/>
      <c r="BW9" s="233"/>
      <c r="BX9" s="233"/>
      <c r="BY9" s="233"/>
      <c r="BZ9" s="233"/>
      <c r="CA9" s="233"/>
      <c r="CB9" s="233"/>
      <c r="CC9" s="233"/>
      <c r="CD9" s="233"/>
      <c r="CE9" s="233"/>
      <c r="CF9" s="123"/>
      <c r="CG9" s="233"/>
      <c r="CH9" s="233"/>
      <c r="CI9" s="233"/>
      <c r="CJ9" s="245"/>
      <c r="CL9" s="246"/>
      <c r="CM9" s="246"/>
      <c r="CN9" s="246"/>
      <c r="CO9" s="123"/>
      <c r="CP9" s="123"/>
      <c r="CQ9" s="123"/>
      <c r="CR9" s="123"/>
      <c r="CS9" s="123"/>
      <c r="CT9" s="123"/>
      <c r="CU9" s="123"/>
      <c r="CV9" s="123"/>
      <c r="CW9" s="129"/>
      <c r="CX9" s="426" t="s">
        <v>381</v>
      </c>
      <c r="CY9" s="225" t="str">
        <f>IF($CY$5="","",(($CY$5-$CY$2))/1000)</f>
        <v/>
      </c>
      <c r="CZ9" s="601" t="s">
        <v>361</v>
      </c>
      <c r="DA9" s="602"/>
      <c r="DB9" s="208" t="str">
        <f>IF(AD3="","",AD3)</f>
        <v/>
      </c>
      <c r="DD9" s="114"/>
      <c r="DE9" s="11"/>
      <c r="ED9" s="11"/>
      <c r="EE9" s="11"/>
      <c r="EF9" s="11"/>
      <c r="EG9" s="11"/>
    </row>
    <row r="10" spans="2:147" ht="21" customHeight="1">
      <c r="B10" s="805"/>
      <c r="C10" s="732"/>
      <c r="D10" s="732"/>
      <c r="E10" s="806"/>
      <c r="F10" s="166" t="s">
        <v>3</v>
      </c>
      <c r="G10" s="10" t="s">
        <v>98</v>
      </c>
      <c r="T10" s="182"/>
      <c r="U10" s="534"/>
      <c r="V10" s="592"/>
      <c r="W10" s="592"/>
      <c r="X10" s="592"/>
      <c r="Y10" s="592"/>
      <c r="Z10" s="592"/>
      <c r="AA10" s="592"/>
      <c r="AB10" s="592"/>
      <c r="AC10" s="535"/>
      <c r="AD10" s="577"/>
      <c r="AE10" s="577"/>
      <c r="AF10" s="577"/>
      <c r="AG10" s="577"/>
      <c r="AH10" s="578"/>
      <c r="AI10" s="579"/>
      <c r="AJ10" s="617" t="s">
        <v>262</v>
      </c>
      <c r="AK10" s="618"/>
      <c r="AL10" s="618"/>
      <c r="AM10" s="618"/>
      <c r="AN10" s="618"/>
      <c r="AO10" s="618"/>
      <c r="AP10" s="619"/>
      <c r="AQ10" s="620" t="s">
        <v>283</v>
      </c>
      <c r="AR10" s="621"/>
      <c r="AS10" s="621"/>
      <c r="AT10" s="622"/>
      <c r="AU10" s="545" t="s">
        <v>299</v>
      </c>
      <c r="AV10" s="547"/>
      <c r="AW10" s="636" t="str">
        <f>IF($F$12="","",MAX($BA$31:$BA$230))</f>
        <v/>
      </c>
      <c r="AX10" s="637"/>
      <c r="AY10" s="637"/>
      <c r="AZ10" s="638"/>
      <c r="BA10" s="614" t="str">
        <f>IF($F$12="","",HLOOKUP($F$12,別紙mast!$D$4:$K$7,3,FALSE))</f>
        <v/>
      </c>
      <c r="BB10" s="615"/>
      <c r="BC10" s="616"/>
      <c r="BD10" s="548" t="str">
        <f>IF(OR($BA$10="",$AW$10=""),"",IF($AW$10&lt;=$BA$10,"達成","非達成"))</f>
        <v/>
      </c>
      <c r="BE10" s="549"/>
      <c r="BF10" s="617" t="s">
        <v>313</v>
      </c>
      <c r="BG10" s="618"/>
      <c r="BH10" s="618"/>
      <c r="BI10" s="618"/>
      <c r="BJ10" s="618"/>
      <c r="BK10" s="618"/>
      <c r="BL10" s="618"/>
      <c r="BM10" s="619"/>
      <c r="BN10" s="620" t="s">
        <v>283</v>
      </c>
      <c r="BO10" s="622"/>
      <c r="BP10" s="142" t="s">
        <v>299</v>
      </c>
      <c r="BQ10" s="636" t="str">
        <f>IF($F$4="□","",IF($F$13="□","",MAX($BA$31:$BA$230)))</f>
        <v/>
      </c>
      <c r="BR10" s="637"/>
      <c r="BS10" s="630" t="str">
        <f>IF($F$12="","",IF(F13="■",HLOOKUP($F$12,別紙mast!$D$4:$K$7,3,FALSE),""))</f>
        <v/>
      </c>
      <c r="BT10" s="630"/>
      <c r="BU10" s="920" t="str">
        <f>IF(OR($BS$10="",$BQ$10=""),"",IF($BQ$10="","",IF($BQ$10&lt;=$BS$10,"達成","非達成")))</f>
        <v/>
      </c>
      <c r="BV10" s="921"/>
      <c r="BW10" s="234"/>
      <c r="BX10" s="234"/>
      <c r="BY10" s="234"/>
      <c r="BZ10" s="234"/>
      <c r="CA10" s="234"/>
      <c r="CB10" s="234"/>
      <c r="CC10" s="234"/>
      <c r="CD10" s="234"/>
      <c r="CE10" s="234"/>
      <c r="CF10" s="109"/>
      <c r="CG10" s="233"/>
      <c r="CH10" s="233"/>
      <c r="CI10" s="233"/>
      <c r="CJ10" s="236"/>
      <c r="CK10" s="244"/>
      <c r="CL10" s="246"/>
      <c r="CM10" s="246"/>
      <c r="CN10" s="246"/>
      <c r="CO10" s="109"/>
      <c r="CP10" s="109"/>
      <c r="CQ10" s="109"/>
      <c r="CR10" s="109"/>
      <c r="CS10" s="109"/>
      <c r="CT10" s="109"/>
      <c r="CU10" s="109"/>
      <c r="CV10" s="109"/>
      <c r="CW10" s="130"/>
      <c r="CX10" s="135" t="s">
        <v>387</v>
      </c>
      <c r="CY10" s="229" t="str">
        <f>IF($CY$5="","",ROUNDUP((($CY$5-$CY$2)/1000),2))</f>
        <v/>
      </c>
      <c r="CZ10" s="601" t="s">
        <v>362</v>
      </c>
      <c r="DA10" s="602"/>
      <c r="DB10" s="208" t="str">
        <f>IF(AD5="","",AD5)</f>
        <v/>
      </c>
      <c r="DD10" s="114"/>
      <c r="DE10" s="11"/>
      <c r="DF10" s="11"/>
      <c r="DG10" s="11"/>
      <c r="DH10" s="11"/>
      <c r="DI10" s="11"/>
      <c r="DJ10" s="11"/>
      <c r="DK10" s="11"/>
      <c r="DL10" s="11"/>
      <c r="DM10" s="114"/>
      <c r="DN10" s="11"/>
      <c r="DO10" s="11"/>
      <c r="DP10" s="11"/>
      <c r="DQ10" s="11"/>
      <c r="DR10" s="11"/>
      <c r="DS10" s="11"/>
      <c r="DT10" s="11"/>
      <c r="DU10" s="11"/>
      <c r="DV10" s="11"/>
      <c r="DW10" s="11"/>
      <c r="DX10" s="11"/>
      <c r="DY10" s="11"/>
      <c r="DZ10" s="11"/>
      <c r="EA10" s="11"/>
      <c r="EB10" s="11"/>
      <c r="EC10" s="11"/>
      <c r="ED10" s="11"/>
      <c r="EE10" s="11"/>
      <c r="EF10" s="11"/>
      <c r="EG10" s="11"/>
    </row>
    <row r="11" spans="2:147" ht="21" customHeight="1">
      <c r="B11" s="631"/>
      <c r="C11" s="645"/>
      <c r="D11" s="645"/>
      <c r="E11" s="807"/>
      <c r="F11" s="138" t="s">
        <v>5</v>
      </c>
      <c r="G11" s="188" t="s">
        <v>100</v>
      </c>
      <c r="H11" s="188"/>
      <c r="I11" s="188"/>
      <c r="J11" s="189"/>
      <c r="K11" s="189"/>
      <c r="L11" s="190"/>
      <c r="M11" s="188"/>
      <c r="N11" s="191"/>
      <c r="O11" s="192"/>
      <c r="P11" s="193"/>
      <c r="Q11" s="193"/>
      <c r="R11" s="193"/>
      <c r="S11" s="188"/>
      <c r="T11" s="194"/>
      <c r="U11" s="532" t="s">
        <v>372</v>
      </c>
      <c r="V11" s="591"/>
      <c r="W11" s="591"/>
      <c r="X11" s="591"/>
      <c r="Y11" s="591"/>
      <c r="Z11" s="591"/>
      <c r="AA11" s="591"/>
      <c r="AB11" s="591"/>
      <c r="AC11" s="533"/>
      <c r="AD11" s="577"/>
      <c r="AE11" s="577"/>
      <c r="AF11" s="577"/>
      <c r="AG11" s="577"/>
      <c r="AH11" s="578"/>
      <c r="AI11" s="579"/>
      <c r="AJ11" s="600" t="s">
        <v>240</v>
      </c>
      <c r="AK11" s="564"/>
      <c r="AL11" s="565"/>
      <c r="AM11" s="654" t="str">
        <f>IF($F$12="","",MAX($BA$31:$BA$230))</f>
        <v/>
      </c>
      <c r="AN11" s="842"/>
      <c r="AO11" s="842"/>
      <c r="AP11" s="655"/>
      <c r="AQ11" s="623"/>
      <c r="AR11" s="624"/>
      <c r="AS11" s="624"/>
      <c r="AT11" s="625"/>
      <c r="AU11" s="545" t="s">
        <v>302</v>
      </c>
      <c r="AV11" s="547"/>
      <c r="AW11" s="611" t="str">
        <f>IF($F$12="","",MAX($BG$31:$BG$230))</f>
        <v/>
      </c>
      <c r="AX11" s="612"/>
      <c r="AY11" s="612"/>
      <c r="AZ11" s="613"/>
      <c r="BA11" s="614" t="str">
        <f>IF($F$12="","",IF($F$13="■",HLOOKUP($F$12,別紙mast!$D$4:$K$7,4,FALSE),""))</f>
        <v/>
      </c>
      <c r="BB11" s="615"/>
      <c r="BC11" s="616"/>
      <c r="BD11" s="548" t="str">
        <f>IF(OR($BA$11="",$AW$11=""),"",IF($AW$11&lt;=$BA$11,"達成","非達成"))</f>
        <v/>
      </c>
      <c r="BE11" s="549"/>
      <c r="BF11" s="600" t="s">
        <v>311</v>
      </c>
      <c r="BG11" s="564"/>
      <c r="BH11" s="564"/>
      <c r="BI11" s="564"/>
      <c r="BJ11" s="564"/>
      <c r="BK11" s="565"/>
      <c r="BL11" s="654" t="str">
        <f>IF($F$4="□","",IF($F$13="□","",MAX($BA$31:$BA$230)))</f>
        <v/>
      </c>
      <c r="BM11" s="655"/>
      <c r="BN11" s="623"/>
      <c r="BO11" s="625"/>
      <c r="BP11" s="142" t="s">
        <v>302</v>
      </c>
      <c r="BQ11" s="611" t="str">
        <f>IF($F$4="□","",IF($F$13="□","",MAX($BG$31:$BG$230)))</f>
        <v/>
      </c>
      <c r="BR11" s="612"/>
      <c r="BS11" s="630" t="str">
        <f>IF($F$12="","",IF(F13="■",HLOOKUP($F$12,別紙mast!$D$4:$K$7,4,FALSE),""))</f>
        <v/>
      </c>
      <c r="BT11" s="630"/>
      <c r="BU11" s="920" t="str">
        <f>IF(OR($BS$11="",$BQ$11=""),"",IF($BQ$11="","",IF($BQ$11&lt;=$BS$11,"達成","非達成")))</f>
        <v/>
      </c>
      <c r="BV11" s="921"/>
      <c r="BW11" s="234"/>
      <c r="BX11" s="234"/>
      <c r="BY11" s="234"/>
      <c r="BZ11" s="234"/>
      <c r="CA11" s="234"/>
      <c r="CB11" s="234"/>
      <c r="CC11" s="234"/>
      <c r="CD11" s="234"/>
      <c r="CE11" s="234"/>
      <c r="CF11" s="123"/>
      <c r="CG11" s="233"/>
      <c r="CH11" s="233"/>
      <c r="CI11" s="233"/>
      <c r="CJ11" s="245"/>
      <c r="CL11" s="123"/>
      <c r="CM11" s="123"/>
      <c r="CN11" s="123"/>
      <c r="CP11" s="123"/>
      <c r="CQ11" s="123"/>
      <c r="CR11" s="123"/>
      <c r="CS11" s="123"/>
      <c r="CT11" s="123"/>
      <c r="CU11" s="123"/>
      <c r="CV11" s="123"/>
      <c r="CW11" s="129"/>
      <c r="CX11" s="135" t="s">
        <v>382</v>
      </c>
      <c r="CY11" s="228" t="e">
        <f>IF($CY$3="","",($CY$3-$CY$2-CY14))/1000</f>
        <v>#VALUE!</v>
      </c>
      <c r="CZ11" s="601" t="s">
        <v>363</v>
      </c>
      <c r="DA11" s="602"/>
      <c r="DB11" s="208" t="str">
        <f>IF(AD7="","",AD7)</f>
        <v/>
      </c>
      <c r="DE11" s="112"/>
      <c r="DF11" s="112"/>
      <c r="DG11" s="112"/>
      <c r="DH11" s="112"/>
      <c r="DI11" s="112"/>
      <c r="DJ11" s="131"/>
      <c r="DK11" s="131"/>
      <c r="DL11" s="131"/>
      <c r="DM11" s="11"/>
      <c r="DN11" s="11"/>
      <c r="DO11" s="11"/>
      <c r="DP11" s="11"/>
      <c r="DQ11" s="11"/>
      <c r="DR11" s="11"/>
      <c r="DS11" s="114"/>
      <c r="DT11" s="11"/>
      <c r="DU11" s="11"/>
      <c r="DV11" s="11"/>
      <c r="DW11" s="11"/>
      <c r="DX11" s="11"/>
      <c r="DY11" s="11"/>
      <c r="DZ11" s="11"/>
      <c r="EA11" s="11"/>
      <c r="EB11" s="11"/>
      <c r="EC11" s="11"/>
      <c r="ED11" s="11"/>
      <c r="EE11" s="11"/>
      <c r="EF11" s="11"/>
      <c r="EG11" s="11"/>
    </row>
    <row r="12" spans="2:147" ht="21" customHeight="1">
      <c r="B12" s="788" t="s">
        <v>119</v>
      </c>
      <c r="C12" s="789"/>
      <c r="D12" s="789"/>
      <c r="E12" s="790"/>
      <c r="F12" s="589" t="str">
        <f>IF(第１面!M8="","",第１面!M8)</f>
        <v/>
      </c>
      <c r="G12" s="590"/>
      <c r="H12" s="590"/>
      <c r="I12" s="590"/>
      <c r="J12" s="590"/>
      <c r="K12" s="590"/>
      <c r="L12" s="590"/>
      <c r="M12" s="528" t="s">
        <v>408</v>
      </c>
      <c r="N12" s="528"/>
      <c r="O12" s="528"/>
      <c r="P12" s="528"/>
      <c r="Q12" s="528"/>
      <c r="R12" s="528"/>
      <c r="S12" s="528"/>
      <c r="T12" s="529"/>
      <c r="U12" s="534"/>
      <c r="V12" s="592"/>
      <c r="W12" s="592"/>
      <c r="X12" s="592"/>
      <c r="Y12" s="592"/>
      <c r="Z12" s="592"/>
      <c r="AA12" s="592"/>
      <c r="AB12" s="592"/>
      <c r="AC12" s="535"/>
      <c r="AD12" s="577"/>
      <c r="AE12" s="577"/>
      <c r="AF12" s="577"/>
      <c r="AG12" s="577"/>
      <c r="AH12" s="578"/>
      <c r="AI12" s="579"/>
      <c r="AJ12" s="609" t="s">
        <v>241</v>
      </c>
      <c r="AK12" s="610"/>
      <c r="AL12" s="554"/>
      <c r="AM12" s="569" t="str">
        <f>IF($F$12="","",MAX($BG$31:$BG$230))</f>
        <v/>
      </c>
      <c r="AN12" s="570"/>
      <c r="AO12" s="570"/>
      <c r="AP12" s="635"/>
      <c r="AQ12" s="620" t="s">
        <v>303</v>
      </c>
      <c r="AR12" s="621"/>
      <c r="AS12" s="621"/>
      <c r="AT12" s="622"/>
      <c r="AU12" s="545" t="s">
        <v>299</v>
      </c>
      <c r="AV12" s="547"/>
      <c r="AW12" s="636" t="str">
        <f>IF($F$12="","",MAX($BA$31:$BA$230))</f>
        <v/>
      </c>
      <c r="AX12" s="637"/>
      <c r="AY12" s="637"/>
      <c r="AZ12" s="638"/>
      <c r="BA12" s="614" t="str">
        <f>IF($F$12="","",IF($F$13="■",HLOOKUP($F$12,別紙mast!$D$9:$K$11,3,FALSE),""))</f>
        <v/>
      </c>
      <c r="BB12" s="615"/>
      <c r="BC12" s="616"/>
      <c r="BD12" s="548" t="str">
        <f>IF(OR($BA$12="",$AW$12=""),"",IF($AW$12&lt;=$BA$12,"達成","非達成"))</f>
        <v/>
      </c>
      <c r="BE12" s="549"/>
      <c r="BF12" s="609" t="s">
        <v>312</v>
      </c>
      <c r="BG12" s="610"/>
      <c r="BH12" s="610"/>
      <c r="BI12" s="610"/>
      <c r="BJ12" s="610"/>
      <c r="BK12" s="554"/>
      <c r="BL12" s="569" t="str">
        <f>IF($F$4="□","",IF($F$13="□","",MAX($BG$31:$BG$230)))</f>
        <v/>
      </c>
      <c r="BM12" s="635"/>
      <c r="BN12" s="620" t="s">
        <v>303</v>
      </c>
      <c r="BO12" s="622"/>
      <c r="BP12" s="142" t="s">
        <v>299</v>
      </c>
      <c r="BQ12" s="636" t="str">
        <f>IF($F$4="□","",IF($F$13="□","",MAX($BA$31:$BA$230)))</f>
        <v/>
      </c>
      <c r="BR12" s="637"/>
      <c r="BS12" s="630" t="str">
        <f>IF($F$12="","",IF(F13="■",HLOOKUP($F$12,別紙mast!$D$9:$K$11,3,FALSE),""))</f>
        <v/>
      </c>
      <c r="BT12" s="630"/>
      <c r="BU12" s="920" t="str">
        <f>IF(OR($BS$12="",$BQ$12=""),"",IF($BQ$12="","",IF($BQ$12&lt;=$BS$12,"達成","非達成")))</f>
        <v/>
      </c>
      <c r="BV12" s="921"/>
      <c r="BW12" s="234"/>
      <c r="BX12" s="234"/>
      <c r="BY12" s="234"/>
      <c r="BZ12" s="234"/>
      <c r="CA12" s="234"/>
      <c r="CB12" s="234"/>
      <c r="CC12" s="234"/>
      <c r="CD12" s="234"/>
      <c r="CE12" s="234"/>
      <c r="CF12" s="109"/>
      <c r="CG12" s="234"/>
      <c r="CH12" s="234"/>
      <c r="CI12" s="234"/>
      <c r="CJ12" s="245"/>
      <c r="CL12" s="109"/>
      <c r="CM12" s="109"/>
      <c r="CN12" s="109"/>
      <c r="CP12" s="109"/>
      <c r="CQ12" s="109"/>
      <c r="CR12" s="109"/>
      <c r="CS12" s="109"/>
      <c r="CT12" s="109"/>
      <c r="CU12" s="109"/>
      <c r="CV12" s="109"/>
      <c r="CW12" s="127"/>
      <c r="CX12" s="238" t="s">
        <v>388</v>
      </c>
      <c r="CY12" s="209" t="str">
        <f>IF($CY$3="","",ROUNDUP((($CY$3-$CY$2-$CY$14)/1000),2))</f>
        <v/>
      </c>
      <c r="CZ12" s="605" t="s">
        <v>250</v>
      </c>
      <c r="DA12" s="207" t="s">
        <v>291</v>
      </c>
      <c r="DB12" s="208" t="str">
        <f>IF(AD9="","",AD9)</f>
        <v/>
      </c>
      <c r="DE12" s="112"/>
      <c r="DF12" s="112"/>
      <c r="DG12" s="112"/>
      <c r="DH12" s="112"/>
      <c r="DI12" s="112"/>
      <c r="DJ12" s="131"/>
      <c r="DK12" s="131"/>
      <c r="DL12" s="131"/>
    </row>
    <row r="13" spans="2:147" ht="21" customHeight="1">
      <c r="B13" s="778" t="s">
        <v>1</v>
      </c>
      <c r="C13" s="779"/>
      <c r="D13" s="779"/>
      <c r="E13" s="804"/>
      <c r="F13" s="164" t="s">
        <v>406</v>
      </c>
      <c r="G13" s="195" t="s">
        <v>36</v>
      </c>
      <c r="H13" s="195"/>
      <c r="I13" s="195"/>
      <c r="J13" s="195"/>
      <c r="K13" s="183"/>
      <c r="L13" s="183"/>
      <c r="M13" s="183"/>
      <c r="N13" s="183"/>
      <c r="O13" s="183"/>
      <c r="P13" s="183"/>
      <c r="Q13" s="183"/>
      <c r="R13" s="183"/>
      <c r="S13" s="183"/>
      <c r="T13" s="196"/>
      <c r="U13" s="532" t="s">
        <v>373</v>
      </c>
      <c r="V13" s="591"/>
      <c r="W13" s="591"/>
      <c r="X13" s="591"/>
      <c r="Y13" s="591"/>
      <c r="Z13" s="591"/>
      <c r="AA13" s="591"/>
      <c r="AB13" s="591"/>
      <c r="AC13" s="533"/>
      <c r="AD13" s="577"/>
      <c r="AE13" s="577"/>
      <c r="AF13" s="577"/>
      <c r="AG13" s="577"/>
      <c r="AH13" s="578"/>
      <c r="AI13" s="579"/>
      <c r="AJ13" s="550" t="s">
        <v>297</v>
      </c>
      <c r="AK13" s="551"/>
      <c r="AL13" s="551"/>
      <c r="AM13" s="551"/>
      <c r="AN13" s="551"/>
      <c r="AO13" s="551"/>
      <c r="AP13" s="552"/>
      <c r="AQ13" s="652"/>
      <c r="AR13" s="897"/>
      <c r="AS13" s="897"/>
      <c r="AT13" s="653"/>
      <c r="AU13" s="553" t="s">
        <v>302</v>
      </c>
      <c r="AV13" s="554"/>
      <c r="AW13" s="569" t="str">
        <f>IF($F$12="","",MAX($BG$31:$BG$230))</f>
        <v/>
      </c>
      <c r="AX13" s="570"/>
      <c r="AY13" s="570"/>
      <c r="AZ13" s="571"/>
      <c r="BA13" s="572" t="str">
        <f>IF($F$12="","",IF($F$13="■",HLOOKUP($F$12,別紙mast!$D$4:$K$7,4,FALSE),""))</f>
        <v/>
      </c>
      <c r="BB13" s="573"/>
      <c r="BC13" s="574"/>
      <c r="BD13" s="575" t="str">
        <f>IF(OR($BA$13="",$AW$13=""),"",IF($AW$13&lt;=$BA$13,"達成","非達成"))</f>
        <v/>
      </c>
      <c r="BE13" s="576"/>
      <c r="BF13" s="550" t="s">
        <v>305</v>
      </c>
      <c r="BG13" s="551"/>
      <c r="BH13" s="551"/>
      <c r="BI13" s="551"/>
      <c r="BJ13" s="551"/>
      <c r="BK13" s="551"/>
      <c r="BL13" s="551"/>
      <c r="BM13" s="552"/>
      <c r="BN13" s="652"/>
      <c r="BO13" s="653"/>
      <c r="BP13" s="143" t="s">
        <v>302</v>
      </c>
      <c r="BQ13" s="569" t="str">
        <f>IF($F$4="□","",IF($F$13="□","",MAX($BG$31:$BG$230)))</f>
        <v/>
      </c>
      <c r="BR13" s="570"/>
      <c r="BS13" s="644" t="str">
        <f>IF($F$12="","",IF(F13="■",HLOOKUP($F$12,別紙mast!$D$4:$K$7,4,FALSE),""))</f>
        <v/>
      </c>
      <c r="BT13" s="644"/>
      <c r="BU13" s="922" t="str">
        <f>IF(OR($BS$13="",$BQ$13=""),"",IF($BQ$13="","",IF($BQ$13&lt;=$BS$13,"達成","非達成")))</f>
        <v/>
      </c>
      <c r="BV13" s="923"/>
      <c r="BW13" s="234"/>
      <c r="BX13" s="234"/>
      <c r="BY13" s="234"/>
      <c r="BZ13" s="234"/>
      <c r="CA13" s="234"/>
      <c r="CB13" s="234"/>
      <c r="CC13" s="234"/>
      <c r="CD13" s="234"/>
      <c r="CE13" s="234"/>
      <c r="CF13" s="109"/>
      <c r="CG13" s="109"/>
      <c r="CH13" s="109"/>
      <c r="CI13" s="109"/>
      <c r="CJ13" s="109"/>
      <c r="CK13" s="109"/>
      <c r="CL13" s="109"/>
      <c r="CM13" s="109"/>
      <c r="CN13" s="109"/>
      <c r="CO13" s="109"/>
      <c r="CP13" s="109"/>
      <c r="CQ13" s="109"/>
      <c r="CR13" s="109"/>
      <c r="CS13" s="109"/>
      <c r="CT13" s="109"/>
      <c r="CU13" s="109"/>
      <c r="CV13" s="109"/>
      <c r="CW13" s="127"/>
      <c r="CX13" s="136" t="s">
        <v>266</v>
      </c>
      <c r="CY13" s="215" t="str">
        <f>IF($CO$31="","",SUM($CO$31:$CO$230))</f>
        <v/>
      </c>
      <c r="CZ13" s="606"/>
      <c r="DA13" s="207" t="s">
        <v>292</v>
      </c>
      <c r="DB13" s="208" t="str">
        <f>IF(AD11="","",AD11)</f>
        <v/>
      </c>
      <c r="DE13" s="112"/>
      <c r="DF13" s="112"/>
      <c r="DG13" s="112"/>
      <c r="DH13" s="112"/>
      <c r="DI13" s="112"/>
      <c r="DJ13" s="131"/>
      <c r="DK13" s="131"/>
      <c r="DL13" s="131"/>
    </row>
    <row r="14" spans="2:147" ht="21" customHeight="1">
      <c r="B14" s="805"/>
      <c r="C14" s="732"/>
      <c r="D14" s="732"/>
      <c r="E14" s="806"/>
      <c r="F14" s="165" t="s">
        <v>406</v>
      </c>
      <c r="G14" s="11" t="s">
        <v>37</v>
      </c>
      <c r="J14" s="197"/>
      <c r="K14" s="197"/>
      <c r="L14" s="11"/>
      <c r="M14" s="11"/>
      <c r="T14" s="182"/>
      <c r="U14" s="534"/>
      <c r="V14" s="592"/>
      <c r="W14" s="592"/>
      <c r="X14" s="592"/>
      <c r="Y14" s="592"/>
      <c r="Z14" s="592"/>
      <c r="AA14" s="592"/>
      <c r="AB14" s="592"/>
      <c r="AC14" s="535"/>
      <c r="AD14" s="577"/>
      <c r="AE14" s="577"/>
      <c r="AF14" s="577"/>
      <c r="AG14" s="577"/>
      <c r="AH14" s="578"/>
      <c r="AI14" s="579"/>
      <c r="AJ14" s="600" t="s">
        <v>287</v>
      </c>
      <c r="AK14" s="564"/>
      <c r="AL14" s="565"/>
      <c r="AM14" s="767" t="str">
        <f>IF($CY$7="","",TRUNC(($CY$15/$CY$9)*100))</f>
        <v/>
      </c>
      <c r="AN14" s="768"/>
      <c r="AO14" s="768"/>
      <c r="AP14" s="769"/>
      <c r="AQ14" s="555" t="s">
        <v>304</v>
      </c>
      <c r="AR14" s="551"/>
      <c r="AS14" s="551"/>
      <c r="AT14" s="551"/>
      <c r="AU14" s="551"/>
      <c r="AV14" s="551"/>
      <c r="AW14" s="551"/>
      <c r="AX14" s="551"/>
      <c r="AY14" s="551"/>
      <c r="AZ14" s="551"/>
      <c r="BA14" s="551"/>
      <c r="BB14" s="551"/>
      <c r="BC14" s="551"/>
      <c r="BD14" s="551"/>
      <c r="BE14" s="556"/>
      <c r="BF14" s="600" t="s">
        <v>287</v>
      </c>
      <c r="BG14" s="564"/>
      <c r="BH14" s="564"/>
      <c r="BI14" s="564"/>
      <c r="BJ14" s="564"/>
      <c r="BK14" s="565"/>
      <c r="BL14" s="767" t="str">
        <f>IF($F$4="□","",TRUNC(($DB$6/($DB$3+$CY$9))*100))</f>
        <v/>
      </c>
      <c r="BM14" s="769"/>
      <c r="BN14" s="926" t="s">
        <v>304</v>
      </c>
      <c r="BO14" s="927"/>
      <c r="BP14" s="927"/>
      <c r="BQ14" s="927"/>
      <c r="BR14" s="927"/>
      <c r="BS14" s="927"/>
      <c r="BT14" s="927"/>
      <c r="BU14" s="927"/>
      <c r="BV14" s="928"/>
      <c r="BW14" s="235"/>
      <c r="BX14" s="235"/>
      <c r="BY14" s="235"/>
      <c r="BZ14" s="235"/>
      <c r="CA14" s="235"/>
      <c r="CB14" s="235"/>
      <c r="CC14" s="235"/>
      <c r="CD14" s="235"/>
      <c r="CE14" s="235"/>
      <c r="CF14" s="109"/>
      <c r="CG14" s="109"/>
      <c r="CH14" s="109"/>
      <c r="CI14" s="109"/>
      <c r="CJ14" s="109"/>
      <c r="CK14" s="109"/>
      <c r="CL14" s="109"/>
      <c r="CM14" s="109"/>
      <c r="CN14" s="109"/>
      <c r="CO14" s="109"/>
      <c r="CP14" s="109"/>
      <c r="CQ14" s="109"/>
      <c r="CR14" s="109"/>
      <c r="CS14" s="109"/>
      <c r="CT14" s="109"/>
      <c r="CU14" s="109"/>
      <c r="CV14" s="109"/>
      <c r="CW14" s="127"/>
      <c r="CX14" s="136" t="s">
        <v>384</v>
      </c>
      <c r="CY14" s="215" t="str">
        <f>IF($CP$31="","",SUM($CP$31:$CP$230))</f>
        <v/>
      </c>
      <c r="CZ14" s="605" t="s">
        <v>251</v>
      </c>
      <c r="DA14" s="207" t="s">
        <v>293</v>
      </c>
      <c r="DB14" s="208" t="str">
        <f>IF(AD13="","",AD13)</f>
        <v/>
      </c>
      <c r="DE14" s="109"/>
      <c r="DF14" s="109"/>
      <c r="DG14" s="109"/>
      <c r="DH14" s="109"/>
      <c r="DI14" s="109"/>
      <c r="DJ14" s="128"/>
      <c r="DK14" s="128"/>
      <c r="DL14" s="128"/>
      <c r="DZ14" s="27"/>
      <c r="EA14" s="27"/>
      <c r="EB14" s="27"/>
      <c r="EC14" s="27"/>
      <c r="ED14" s="27"/>
      <c r="EE14" s="27"/>
      <c r="EF14" s="27"/>
      <c r="EG14" s="27"/>
      <c r="EH14" s="27"/>
      <c r="EI14" s="27"/>
      <c r="EJ14" s="27"/>
      <c r="EK14" s="27"/>
      <c r="EL14" s="27"/>
      <c r="EM14" s="27"/>
      <c r="EN14" s="27"/>
      <c r="EO14" s="27"/>
      <c r="EP14" s="27"/>
      <c r="EQ14" s="27"/>
    </row>
    <row r="15" spans="2:147" ht="21" customHeight="1" thickBot="1">
      <c r="B15" s="805"/>
      <c r="C15" s="732"/>
      <c r="D15" s="732"/>
      <c r="E15" s="806"/>
      <c r="F15" s="165" t="s">
        <v>5</v>
      </c>
      <c r="G15" s="593"/>
      <c r="H15" s="593"/>
      <c r="I15" s="593"/>
      <c r="J15" s="593"/>
      <c r="K15" s="593"/>
      <c r="L15" s="593"/>
      <c r="M15" s="593"/>
      <c r="N15" s="593"/>
      <c r="O15" s="593"/>
      <c r="P15" s="593"/>
      <c r="Q15" s="593"/>
      <c r="R15" s="593"/>
      <c r="S15" s="593"/>
      <c r="T15" s="594"/>
      <c r="U15" s="532" t="s">
        <v>374</v>
      </c>
      <c r="V15" s="591"/>
      <c r="W15" s="591"/>
      <c r="X15" s="591"/>
      <c r="Y15" s="591"/>
      <c r="Z15" s="591"/>
      <c r="AA15" s="591"/>
      <c r="AB15" s="591"/>
      <c r="AC15" s="533"/>
      <c r="AD15" s="577"/>
      <c r="AE15" s="577"/>
      <c r="AF15" s="577"/>
      <c r="AG15" s="577"/>
      <c r="AH15" s="578"/>
      <c r="AI15" s="579"/>
      <c r="AJ15" s="557" t="s">
        <v>96</v>
      </c>
      <c r="AK15" s="558"/>
      <c r="AL15" s="559"/>
      <c r="AM15" s="560" t="str">
        <f>IF($CY$7="","",TRUNC(($CY$16/$CY$9)*100))</f>
        <v/>
      </c>
      <c r="AN15" s="561"/>
      <c r="AO15" s="561"/>
      <c r="AP15" s="562"/>
      <c r="AQ15" s="563" t="s">
        <v>250</v>
      </c>
      <c r="AR15" s="564"/>
      <c r="AS15" s="564"/>
      <c r="AT15" s="564"/>
      <c r="AU15" s="564"/>
      <c r="AV15" s="564"/>
      <c r="AW15" s="564"/>
      <c r="AX15" s="564"/>
      <c r="AY15" s="564"/>
      <c r="AZ15" s="565"/>
      <c r="BA15" s="566" t="str">
        <f>IF($AW$10="","",IF(AND($BD$4="達成",$BD$10="達成",$BD$11="達成"),"達成","非達成"))</f>
        <v/>
      </c>
      <c r="BB15" s="567"/>
      <c r="BC15" s="567"/>
      <c r="BD15" s="567"/>
      <c r="BE15" s="568"/>
      <c r="BF15" s="901" t="s">
        <v>288</v>
      </c>
      <c r="BG15" s="546"/>
      <c r="BH15" s="546"/>
      <c r="BI15" s="546"/>
      <c r="BJ15" s="546"/>
      <c r="BK15" s="547"/>
      <c r="BL15" s="560" t="str">
        <f>IF($F$4="□","",TRUNC(($DB$7/($DB$3+$CY$9))*100))</f>
        <v/>
      </c>
      <c r="BM15" s="561"/>
      <c r="BN15" s="639" t="s">
        <v>250</v>
      </c>
      <c r="BO15" s="640"/>
      <c r="BP15" s="640"/>
      <c r="BQ15" s="640"/>
      <c r="BR15" s="640"/>
      <c r="BS15" s="836" t="str">
        <f>IF($BQ$10="","",IF(AND($BU$4="達成",$BU$10="達成",$BU$11="達成"),"達成","非達成"))</f>
        <v/>
      </c>
      <c r="BT15" s="836"/>
      <c r="BU15" s="836"/>
      <c r="BV15" s="837"/>
      <c r="BW15" s="233"/>
      <c r="BX15" s="233"/>
      <c r="BY15" s="233"/>
      <c r="BZ15" s="233"/>
      <c r="CA15" s="233"/>
      <c r="CB15" s="233"/>
      <c r="CC15" s="233"/>
      <c r="CD15" s="233"/>
      <c r="CE15" s="233"/>
      <c r="CF15" s="109"/>
      <c r="CG15" s="109"/>
      <c r="CH15" s="109"/>
      <c r="CI15" s="109"/>
      <c r="CJ15" s="109"/>
      <c r="CK15" s="109"/>
      <c r="CL15" s="109"/>
      <c r="CM15" s="109"/>
      <c r="CN15" s="109"/>
      <c r="CO15" s="109"/>
      <c r="CP15" s="109"/>
      <c r="CQ15" s="109"/>
      <c r="CR15" s="109"/>
      <c r="CS15" s="109"/>
      <c r="CT15" s="109"/>
      <c r="CU15" s="109"/>
      <c r="CV15" s="109"/>
      <c r="CW15" s="127"/>
      <c r="CX15" s="425" t="s">
        <v>268</v>
      </c>
      <c r="CY15" s="213" t="str">
        <f>IF($CY$7="","",($CY$9-$CY$7))</f>
        <v/>
      </c>
      <c r="CZ15" s="607"/>
      <c r="DA15" s="211" t="s">
        <v>292</v>
      </c>
      <c r="DB15" s="212" t="str">
        <f>IF(AD15="","",AD15)</f>
        <v/>
      </c>
      <c r="DE15" s="109"/>
      <c r="DF15" s="109"/>
      <c r="DG15" s="109"/>
      <c r="DH15" s="109"/>
      <c r="DI15" s="109"/>
      <c r="DJ15" s="128"/>
      <c r="DK15" s="128"/>
      <c r="DL15" s="128"/>
      <c r="DZ15" s="27"/>
      <c r="EA15" s="27"/>
      <c r="EB15" s="27"/>
      <c r="EC15" s="27"/>
      <c r="ED15" s="27"/>
      <c r="EE15" s="27"/>
      <c r="EF15" s="27"/>
      <c r="EG15" s="27"/>
      <c r="EH15" s="27"/>
      <c r="EI15" s="27"/>
      <c r="EJ15" s="27"/>
      <c r="EK15" s="27"/>
      <c r="EL15" s="27"/>
      <c r="EM15" s="27"/>
      <c r="EN15" s="27"/>
      <c r="EO15" s="27"/>
      <c r="EP15" s="27"/>
      <c r="EQ15" s="27"/>
    </row>
    <row r="16" spans="2:147" ht="21" customHeight="1" thickBot="1">
      <c r="B16" s="595"/>
      <c r="C16" s="596"/>
      <c r="D16" s="596"/>
      <c r="E16" s="883"/>
      <c r="F16" s="167" t="s">
        <v>5</v>
      </c>
      <c r="G16" s="752"/>
      <c r="H16" s="752"/>
      <c r="I16" s="752"/>
      <c r="J16" s="752"/>
      <c r="K16" s="752"/>
      <c r="L16" s="752"/>
      <c r="M16" s="752"/>
      <c r="N16" s="752"/>
      <c r="O16" s="752"/>
      <c r="P16" s="752"/>
      <c r="Q16" s="752"/>
      <c r="R16" s="752"/>
      <c r="S16" s="752"/>
      <c r="T16" s="753"/>
      <c r="U16" s="595"/>
      <c r="V16" s="596"/>
      <c r="W16" s="596"/>
      <c r="X16" s="596"/>
      <c r="Y16" s="596"/>
      <c r="Z16" s="596"/>
      <c r="AA16" s="596"/>
      <c r="AB16" s="596"/>
      <c r="AC16" s="597"/>
      <c r="AD16" s="580"/>
      <c r="AE16" s="580"/>
      <c r="AF16" s="580"/>
      <c r="AG16" s="580"/>
      <c r="AH16" s="581"/>
      <c r="AI16" s="582"/>
      <c r="AJ16" s="754" t="s">
        <v>307</v>
      </c>
      <c r="AK16" s="755"/>
      <c r="AL16" s="756"/>
      <c r="AM16" s="730" t="str">
        <f>IF(OR($BA$31="",F11=""),"",IF(COUNTIF(BF31:BF230,"×")&gt;0,"NG","適合"))</f>
        <v/>
      </c>
      <c r="AN16" s="731"/>
      <c r="AO16" s="731"/>
      <c r="AP16" s="757"/>
      <c r="AQ16" s="758" t="s">
        <v>251</v>
      </c>
      <c r="AR16" s="759"/>
      <c r="AS16" s="759"/>
      <c r="AT16" s="759"/>
      <c r="AU16" s="759"/>
      <c r="AV16" s="759"/>
      <c r="AW16" s="759"/>
      <c r="AX16" s="759"/>
      <c r="AY16" s="759"/>
      <c r="AZ16" s="760"/>
      <c r="BA16" s="583" t="str">
        <f>IF($AW$10="","",IF(AND($BD$6="達成",$BD$12="達成",$BD$13="達成"),"達成","非達成"))</f>
        <v/>
      </c>
      <c r="BB16" s="584"/>
      <c r="BC16" s="584"/>
      <c r="BD16" s="584"/>
      <c r="BE16" s="585"/>
      <c r="BF16" s="900" t="s">
        <v>306</v>
      </c>
      <c r="BG16" s="759"/>
      <c r="BH16" s="759"/>
      <c r="BI16" s="759"/>
      <c r="BJ16" s="759"/>
      <c r="BK16" s="760"/>
      <c r="BL16" s="730" t="str">
        <f>IF(OR($BA$31="",$I$4="■"),"",IF(COUNTIF(BF31:BF230,"×")&gt;0,"NG","適合"))</f>
        <v/>
      </c>
      <c r="BM16" s="731"/>
      <c r="BN16" s="642" t="s">
        <v>251</v>
      </c>
      <c r="BO16" s="643"/>
      <c r="BP16" s="643"/>
      <c r="BQ16" s="643"/>
      <c r="BR16" s="643"/>
      <c r="BS16" s="924" t="str">
        <f>IF(BQ10="","",IF(AND(BU6="達成",BU12="達成",BU13="達成"),"達成","非達成"))</f>
        <v/>
      </c>
      <c r="BT16" s="924"/>
      <c r="BU16" s="924"/>
      <c r="BV16" s="925"/>
      <c r="BW16" s="233"/>
      <c r="BX16" s="233"/>
      <c r="BY16" s="233"/>
      <c r="BZ16" s="233"/>
      <c r="CA16" s="233"/>
      <c r="CB16" s="233"/>
      <c r="CC16" s="937"/>
      <c r="CD16" s="937"/>
      <c r="CE16" s="937"/>
      <c r="CF16" s="937"/>
      <c r="CG16" s="109"/>
      <c r="CH16" s="109"/>
      <c r="CI16" s="109"/>
      <c r="CJ16" s="109"/>
      <c r="CK16" s="109"/>
      <c r="CL16" s="109"/>
      <c r="CM16" s="109"/>
      <c r="CN16" s="109"/>
      <c r="CO16" s="109"/>
      <c r="CP16" s="109"/>
      <c r="CQ16" s="109"/>
      <c r="CR16" s="109"/>
      <c r="CS16" s="109"/>
      <c r="CT16" s="109"/>
      <c r="CU16" s="109"/>
      <c r="CV16" s="109"/>
      <c r="CW16" s="127"/>
      <c r="CX16" s="136" t="s">
        <v>269</v>
      </c>
      <c r="CY16" s="213" t="str">
        <f>IF($CY$9="","",SUM($CY$9-$CY$11))</f>
        <v/>
      </c>
      <c r="DE16" s="109"/>
      <c r="DF16" s="109"/>
      <c r="DG16" s="109"/>
      <c r="DH16" s="109"/>
      <c r="DI16" s="109"/>
      <c r="DJ16" s="128"/>
      <c r="DK16" s="128"/>
      <c r="DL16" s="128"/>
      <c r="DZ16" s="27"/>
      <c r="EA16" s="27"/>
      <c r="EB16" s="27"/>
      <c r="EC16" s="27"/>
      <c r="ED16" s="27"/>
      <c r="EE16" s="27"/>
      <c r="EF16" s="27"/>
      <c r="EG16" s="27"/>
      <c r="EH16" s="27"/>
      <c r="EI16" s="27"/>
      <c r="EJ16" s="27"/>
      <c r="EK16" s="27"/>
      <c r="EL16" s="27"/>
      <c r="EM16" s="27"/>
      <c r="EN16" s="27"/>
      <c r="EO16" s="27"/>
      <c r="EP16" s="27"/>
      <c r="EQ16" s="27"/>
    </row>
    <row r="17" spans="2:148" ht="19.5" customHeight="1" thickBot="1">
      <c r="B17" s="9" t="s">
        <v>409</v>
      </c>
      <c r="AJ17" s="112"/>
      <c r="AK17" s="112"/>
      <c r="AL17" s="112"/>
      <c r="AM17" s="112"/>
      <c r="AN17" s="112"/>
      <c r="AO17" s="112"/>
      <c r="AP17" s="112"/>
      <c r="AQ17" s="112"/>
      <c r="AR17" s="112"/>
      <c r="AS17" s="112"/>
      <c r="AT17" s="112"/>
      <c r="BJ17" s="13"/>
      <c r="BK17" s="13"/>
      <c r="BL17" s="13"/>
      <c r="BM17" s="13"/>
      <c r="BN17" s="13"/>
      <c r="BO17" s="13"/>
      <c r="BP17" s="13"/>
      <c r="BQ17" s="13"/>
      <c r="BR17" s="13"/>
      <c r="CF17" s="112"/>
      <c r="CG17" s="112"/>
      <c r="CH17" s="112"/>
      <c r="CI17" s="112"/>
      <c r="CJ17" s="112"/>
      <c r="CK17" s="112"/>
      <c r="CL17" s="112"/>
      <c r="CM17" s="112"/>
      <c r="CN17" s="112"/>
      <c r="CO17" s="112"/>
      <c r="CP17" s="112"/>
      <c r="CQ17" s="112"/>
      <c r="CR17" s="112"/>
      <c r="CS17" s="112"/>
      <c r="CT17" s="112"/>
      <c r="CU17" s="112"/>
      <c r="CV17" s="112"/>
      <c r="CW17" s="112"/>
      <c r="CX17" s="136" t="s">
        <v>353</v>
      </c>
      <c r="CY17" s="208" t="str">
        <f>IF($CK$31="","",SUM($CK$31:$CK$230))</f>
        <v/>
      </c>
      <c r="DE17" s="112"/>
      <c r="DF17" s="112"/>
      <c r="DG17" s="112"/>
      <c r="DH17" s="112"/>
      <c r="DI17" s="110"/>
      <c r="DK17" s="695"/>
      <c r="DL17" s="695"/>
      <c r="DM17" s="695"/>
      <c r="DN17" s="695"/>
      <c r="DO17" s="695"/>
      <c r="DP17" s="695"/>
      <c r="DQ17" s="695"/>
      <c r="DR17" s="695"/>
      <c r="DS17" s="695"/>
      <c r="DT17" s="695"/>
      <c r="DU17" s="717"/>
      <c r="DV17" s="717"/>
      <c r="DW17" s="717"/>
      <c r="DX17" s="717"/>
      <c r="DY17" s="717"/>
      <c r="DZ17" s="695"/>
      <c r="EA17" s="695"/>
      <c r="EB17" s="695"/>
      <c r="EC17" s="695"/>
      <c r="ED17" s="695"/>
      <c r="EE17" s="695"/>
      <c r="EF17" s="695"/>
      <c r="EG17" s="695"/>
      <c r="EH17" s="695"/>
      <c r="EI17" s="695"/>
      <c r="EJ17" s="718"/>
      <c r="EK17" s="718"/>
      <c r="EL17" s="718"/>
      <c r="EM17" s="718"/>
      <c r="EN17" s="718"/>
      <c r="EO17" s="718"/>
      <c r="EP17" s="719"/>
      <c r="EQ17" s="719"/>
    </row>
    <row r="18" spans="2:148" ht="18" customHeight="1">
      <c r="B18" s="168"/>
      <c r="C18" s="720" t="s">
        <v>412</v>
      </c>
      <c r="D18" s="721"/>
      <c r="E18" s="721"/>
      <c r="F18" s="721" t="s">
        <v>411</v>
      </c>
      <c r="G18" s="721"/>
      <c r="H18" s="721"/>
      <c r="I18" s="721" t="s">
        <v>410</v>
      </c>
      <c r="J18" s="721"/>
      <c r="K18" s="721" t="s">
        <v>413</v>
      </c>
      <c r="L18" s="721"/>
      <c r="M18" s="721"/>
      <c r="N18" s="721"/>
      <c r="O18" s="721"/>
      <c r="P18" s="724" t="s">
        <v>414</v>
      </c>
      <c r="Q18" s="725"/>
      <c r="R18" s="725"/>
      <c r="S18" s="725"/>
      <c r="T18" s="725"/>
      <c r="U18" s="725"/>
      <c r="V18" s="725"/>
      <c r="W18" s="725"/>
      <c r="X18" s="725"/>
      <c r="Y18" s="725"/>
      <c r="Z18" s="725"/>
      <c r="AA18" s="725"/>
      <c r="AB18" s="725"/>
      <c r="AC18" s="726"/>
      <c r="AD18" s="724" t="s">
        <v>415</v>
      </c>
      <c r="AE18" s="725"/>
      <c r="AF18" s="725"/>
      <c r="AG18" s="725"/>
      <c r="AH18" s="725"/>
      <c r="AI18" s="725"/>
      <c r="AJ18" s="725"/>
      <c r="AK18" s="725"/>
      <c r="AL18" s="725"/>
      <c r="AM18" s="725"/>
      <c r="AN18" s="872"/>
      <c r="AO18" s="874" t="s">
        <v>423</v>
      </c>
      <c r="AP18" s="875"/>
      <c r="AQ18" s="875"/>
      <c r="AR18" s="875"/>
      <c r="AS18" s="876"/>
      <c r="AT18" s="724" t="s">
        <v>416</v>
      </c>
      <c r="AU18" s="725"/>
      <c r="AV18" s="725"/>
      <c r="AW18" s="725"/>
      <c r="AX18" s="725"/>
      <c r="AY18" s="725"/>
      <c r="AZ18" s="872"/>
      <c r="BA18" s="877" t="s">
        <v>417</v>
      </c>
      <c r="BB18" s="813"/>
      <c r="BC18" s="813"/>
      <c r="BD18" s="813"/>
      <c r="BE18" s="813"/>
      <c r="BF18" s="813"/>
      <c r="BG18" s="813"/>
      <c r="BH18" s="813"/>
      <c r="BI18" s="813"/>
      <c r="BJ18" s="878"/>
      <c r="BK18" s="906" t="s">
        <v>418</v>
      </c>
      <c r="BL18" s="907"/>
      <c r="BM18" s="907"/>
      <c r="BN18" s="907"/>
      <c r="BO18" s="907"/>
      <c r="BP18" s="907"/>
      <c r="BQ18" s="907"/>
      <c r="BR18" s="907"/>
      <c r="BS18" s="907"/>
      <c r="BT18" s="907"/>
      <c r="BU18" s="906" t="s">
        <v>425</v>
      </c>
      <c r="BV18" s="907"/>
      <c r="BW18" s="907"/>
      <c r="BX18" s="935"/>
      <c r="BY18" s="915" t="s">
        <v>426</v>
      </c>
      <c r="BZ18" s="231"/>
      <c r="CA18" s="231"/>
      <c r="CB18" s="231"/>
      <c r="CC18" s="231"/>
      <c r="CD18" s="231"/>
      <c r="CE18" s="231"/>
      <c r="CF18" s="112"/>
      <c r="CG18" s="241"/>
      <c r="CH18" s="241"/>
      <c r="CI18" s="241"/>
      <c r="CJ18" s="241"/>
      <c r="CK18" s="241"/>
      <c r="CL18" s="241"/>
      <c r="CM18" s="241"/>
      <c r="CN18" s="241"/>
      <c r="CO18" s="241"/>
      <c r="CP18" s="241"/>
      <c r="CQ18" s="241"/>
      <c r="CR18" s="241"/>
      <c r="CS18" s="241"/>
      <c r="CT18" s="241"/>
      <c r="CU18" s="241"/>
      <c r="CV18" s="241"/>
      <c r="CW18" s="112"/>
      <c r="CX18" s="136" t="s">
        <v>354</v>
      </c>
      <c r="CY18" s="208" t="str">
        <f>IF($CL$31="","",SUM($CL$31:$CL$230))</f>
        <v/>
      </c>
      <c r="DE18" s="112"/>
      <c r="DF18" s="112"/>
      <c r="DG18" s="112"/>
      <c r="DH18" s="109"/>
      <c r="DI18" s="110"/>
      <c r="DK18" s="695"/>
      <c r="DL18" s="695"/>
      <c r="DM18" s="695"/>
      <c r="DN18" s="695"/>
      <c r="DO18" s="695"/>
      <c r="DP18" s="695"/>
      <c r="DQ18" s="695"/>
      <c r="DR18" s="695"/>
      <c r="DS18" s="695"/>
      <c r="DT18" s="695"/>
      <c r="DU18" s="696"/>
      <c r="DV18" s="696"/>
      <c r="DW18" s="696"/>
      <c r="DX18" s="696"/>
      <c r="DY18" s="696"/>
      <c r="DZ18" s="695"/>
      <c r="EA18" s="695"/>
      <c r="EB18" s="695"/>
      <c r="EC18" s="695"/>
      <c r="ED18" s="695"/>
      <c r="EE18" s="695"/>
      <c r="EF18" s="695"/>
      <c r="EG18" s="695"/>
      <c r="EH18" s="695"/>
      <c r="EI18" s="695"/>
      <c r="EJ18" s="718"/>
      <c r="EK18" s="718"/>
      <c r="EL18" s="718"/>
      <c r="EM18" s="718"/>
      <c r="EN18" s="718"/>
      <c r="EO18" s="718"/>
      <c r="EP18" s="719"/>
      <c r="EQ18" s="719"/>
    </row>
    <row r="19" spans="2:148" ht="18" customHeight="1">
      <c r="B19" s="169"/>
      <c r="C19" s="722"/>
      <c r="D19" s="723"/>
      <c r="E19" s="723"/>
      <c r="F19" s="723"/>
      <c r="G19" s="723"/>
      <c r="H19" s="723"/>
      <c r="I19" s="723"/>
      <c r="J19" s="723"/>
      <c r="K19" s="723"/>
      <c r="L19" s="723"/>
      <c r="M19" s="723"/>
      <c r="N19" s="723"/>
      <c r="O19" s="723"/>
      <c r="P19" s="727"/>
      <c r="Q19" s="728"/>
      <c r="R19" s="728"/>
      <c r="S19" s="728"/>
      <c r="T19" s="728"/>
      <c r="U19" s="728"/>
      <c r="V19" s="728"/>
      <c r="W19" s="728"/>
      <c r="X19" s="728"/>
      <c r="Y19" s="728"/>
      <c r="Z19" s="728"/>
      <c r="AA19" s="728"/>
      <c r="AB19" s="728"/>
      <c r="AC19" s="729"/>
      <c r="AD19" s="727"/>
      <c r="AE19" s="728"/>
      <c r="AF19" s="728"/>
      <c r="AG19" s="728"/>
      <c r="AH19" s="728"/>
      <c r="AI19" s="728"/>
      <c r="AJ19" s="728"/>
      <c r="AK19" s="728"/>
      <c r="AL19" s="728"/>
      <c r="AM19" s="728"/>
      <c r="AN19" s="873"/>
      <c r="AO19" s="866"/>
      <c r="AP19" s="867"/>
      <c r="AQ19" s="867"/>
      <c r="AR19" s="867"/>
      <c r="AS19" s="870"/>
      <c r="AT19" s="727"/>
      <c r="AU19" s="728"/>
      <c r="AV19" s="728"/>
      <c r="AW19" s="728"/>
      <c r="AX19" s="728"/>
      <c r="AY19" s="728"/>
      <c r="AZ19" s="873"/>
      <c r="BA19" s="790"/>
      <c r="BB19" s="815"/>
      <c r="BC19" s="815"/>
      <c r="BD19" s="815"/>
      <c r="BE19" s="815"/>
      <c r="BF19" s="815"/>
      <c r="BG19" s="815"/>
      <c r="BH19" s="815"/>
      <c r="BI19" s="815"/>
      <c r="BJ19" s="879"/>
      <c r="BK19" s="631"/>
      <c r="BL19" s="645"/>
      <c r="BM19" s="645"/>
      <c r="BN19" s="645"/>
      <c r="BO19" s="645"/>
      <c r="BP19" s="645"/>
      <c r="BQ19" s="645"/>
      <c r="BR19" s="645"/>
      <c r="BS19" s="645"/>
      <c r="BT19" s="645"/>
      <c r="BU19" s="631"/>
      <c r="BV19" s="645"/>
      <c r="BW19" s="645"/>
      <c r="BX19" s="936"/>
      <c r="BY19" s="916"/>
      <c r="BZ19" s="231"/>
      <c r="CA19" s="231"/>
      <c r="CB19" s="231"/>
      <c r="CC19" s="231"/>
      <c r="CD19" s="231"/>
      <c r="CE19" s="231"/>
      <c r="CF19" s="112"/>
      <c r="CG19" s="241"/>
      <c r="CH19" s="241"/>
      <c r="CI19" s="241"/>
      <c r="CJ19" s="241"/>
      <c r="CK19" s="241"/>
      <c r="CL19" s="241"/>
      <c r="CM19" s="241"/>
      <c r="CN19" s="241"/>
      <c r="CO19" s="241"/>
      <c r="CP19" s="241"/>
      <c r="CQ19" s="241"/>
      <c r="CR19" s="241"/>
      <c r="CS19" s="241"/>
      <c r="CT19" s="241"/>
      <c r="CU19" s="241"/>
      <c r="CV19" s="241"/>
      <c r="CW19" s="112"/>
      <c r="CX19" s="136" t="s">
        <v>355</v>
      </c>
      <c r="CY19" s="208" t="str">
        <f>IF($CM$31="","",SUM($CM$31:$CM$230))</f>
        <v/>
      </c>
      <c r="DE19" s="112"/>
      <c r="DF19" s="112"/>
      <c r="DG19" s="112"/>
      <c r="DH19" s="109"/>
      <c r="DI19" s="110"/>
      <c r="DJ19" s="110"/>
    </row>
    <row r="20" spans="2:148" ht="18" customHeight="1" thickBot="1">
      <c r="B20" s="169"/>
      <c r="C20" s="722"/>
      <c r="D20" s="723"/>
      <c r="E20" s="723"/>
      <c r="F20" s="723"/>
      <c r="G20" s="723"/>
      <c r="H20" s="723"/>
      <c r="I20" s="723"/>
      <c r="J20" s="723"/>
      <c r="K20" s="723"/>
      <c r="L20" s="723"/>
      <c r="M20" s="723"/>
      <c r="N20" s="723"/>
      <c r="O20" s="723"/>
      <c r="P20" s="746" t="s">
        <v>260</v>
      </c>
      <c r="Q20" s="747"/>
      <c r="R20" s="747"/>
      <c r="S20" s="747"/>
      <c r="T20" s="747"/>
      <c r="U20" s="747"/>
      <c r="V20" s="747"/>
      <c r="W20" s="747" t="s">
        <v>258</v>
      </c>
      <c r="X20" s="747"/>
      <c r="Y20" s="747"/>
      <c r="Z20" s="747"/>
      <c r="AA20" s="747"/>
      <c r="AB20" s="747"/>
      <c r="AC20" s="750"/>
      <c r="AD20" s="746" t="s">
        <v>261</v>
      </c>
      <c r="AE20" s="747"/>
      <c r="AF20" s="747"/>
      <c r="AG20" s="747"/>
      <c r="AH20" s="747"/>
      <c r="AI20" s="747"/>
      <c r="AJ20" s="747"/>
      <c r="AK20" s="747"/>
      <c r="AL20" s="750"/>
      <c r="AM20" s="860" t="s">
        <v>325</v>
      </c>
      <c r="AN20" s="861"/>
      <c r="AO20" s="866"/>
      <c r="AP20" s="867"/>
      <c r="AQ20" s="867"/>
      <c r="AR20" s="867"/>
      <c r="AS20" s="870"/>
      <c r="AT20" s="866" t="s">
        <v>326</v>
      </c>
      <c r="AU20" s="867"/>
      <c r="AV20" s="867"/>
      <c r="AW20" s="866" t="s">
        <v>327</v>
      </c>
      <c r="AX20" s="867"/>
      <c r="AY20" s="867"/>
      <c r="AZ20" s="870"/>
      <c r="BA20" s="887" t="s">
        <v>377</v>
      </c>
      <c r="BB20" s="880" t="s">
        <v>324</v>
      </c>
      <c r="BC20" s="880"/>
      <c r="BD20" s="697" t="s">
        <v>315</v>
      </c>
      <c r="BE20" s="880" t="s">
        <v>323</v>
      </c>
      <c r="BF20" s="698" t="s">
        <v>316</v>
      </c>
      <c r="BG20" s="909" t="s">
        <v>317</v>
      </c>
      <c r="BH20" s="910" t="s">
        <v>318</v>
      </c>
      <c r="BI20" s="910"/>
      <c r="BJ20" s="911" t="s">
        <v>319</v>
      </c>
      <c r="BK20" s="221">
        <v>1</v>
      </c>
      <c r="BL20" s="218">
        <v>2</v>
      </c>
      <c r="BM20" s="218">
        <v>3</v>
      </c>
      <c r="BN20" s="219">
        <v>4</v>
      </c>
      <c r="BO20" s="217">
        <v>5</v>
      </c>
      <c r="BP20" s="218">
        <v>6</v>
      </c>
      <c r="BQ20" s="218">
        <v>7</v>
      </c>
      <c r="BR20" s="220">
        <v>8</v>
      </c>
      <c r="BS20" s="217">
        <v>9</v>
      </c>
      <c r="BT20" s="219">
        <v>10</v>
      </c>
      <c r="BU20" s="844" t="s">
        <v>287</v>
      </c>
      <c r="BV20" s="845" t="s">
        <v>424</v>
      </c>
      <c r="BW20" s="845" t="s">
        <v>479</v>
      </c>
      <c r="BX20" s="917" t="s">
        <v>427</v>
      </c>
      <c r="BY20" s="916"/>
      <c r="BZ20" s="240"/>
      <c r="CA20" s="240"/>
      <c r="CF20" s="108"/>
      <c r="CW20" s="108"/>
      <c r="CX20" s="230" t="s">
        <v>356</v>
      </c>
      <c r="CY20" s="212" t="str">
        <f>IF($CN$31="","",SUM($CN$31:$CN$230))</f>
        <v/>
      </c>
      <c r="CZ20" s="703"/>
      <c r="DA20" s="703"/>
      <c r="DE20" s="108"/>
      <c r="DF20" s="108"/>
      <c r="DG20" s="108"/>
      <c r="DH20" s="108"/>
      <c r="DI20" s="110"/>
      <c r="DK20" s="112"/>
      <c r="DL20" s="112"/>
      <c r="DM20" s="112"/>
      <c r="DN20" s="112"/>
      <c r="DO20" s="112"/>
      <c r="DP20" s="112"/>
      <c r="DQ20" s="112"/>
      <c r="DR20" s="112"/>
      <c r="DS20" s="112"/>
      <c r="DT20" s="112"/>
      <c r="DU20" s="112"/>
      <c r="DV20" s="112"/>
      <c r="DX20" s="132"/>
      <c r="DY20" s="132"/>
      <c r="DZ20" s="132"/>
      <c r="EA20" s="132"/>
      <c r="EB20" s="112"/>
      <c r="EC20" s="112"/>
      <c r="ED20" s="112"/>
      <c r="EE20" s="112"/>
      <c r="EF20" s="112"/>
      <c r="EG20" s="112"/>
      <c r="EH20" s="112"/>
      <c r="EI20" s="112"/>
      <c r="EJ20" s="112"/>
      <c r="EK20" s="112"/>
      <c r="EL20" s="112"/>
      <c r="EM20" s="112"/>
      <c r="EO20" s="133"/>
      <c r="EP20" s="133"/>
      <c r="EQ20" s="133"/>
      <c r="ER20" s="133"/>
    </row>
    <row r="21" spans="2:148" ht="18" customHeight="1" thickBot="1">
      <c r="B21" s="169"/>
      <c r="C21" s="722"/>
      <c r="D21" s="723"/>
      <c r="E21" s="723"/>
      <c r="F21" s="723"/>
      <c r="G21" s="723"/>
      <c r="H21" s="723"/>
      <c r="I21" s="723"/>
      <c r="J21" s="723"/>
      <c r="K21" s="723"/>
      <c r="L21" s="723"/>
      <c r="M21" s="723"/>
      <c r="N21" s="723"/>
      <c r="O21" s="723"/>
      <c r="P21" s="748"/>
      <c r="Q21" s="749"/>
      <c r="R21" s="749"/>
      <c r="S21" s="749"/>
      <c r="T21" s="749"/>
      <c r="U21" s="749"/>
      <c r="V21" s="749"/>
      <c r="W21" s="749"/>
      <c r="X21" s="749"/>
      <c r="Y21" s="749"/>
      <c r="Z21" s="749"/>
      <c r="AA21" s="749"/>
      <c r="AB21" s="749"/>
      <c r="AC21" s="751"/>
      <c r="AD21" s="748"/>
      <c r="AE21" s="749"/>
      <c r="AF21" s="749"/>
      <c r="AG21" s="749"/>
      <c r="AH21" s="749"/>
      <c r="AI21" s="749"/>
      <c r="AJ21" s="749"/>
      <c r="AK21" s="749"/>
      <c r="AL21" s="751"/>
      <c r="AM21" s="862"/>
      <c r="AN21" s="863"/>
      <c r="AO21" s="866"/>
      <c r="AP21" s="867"/>
      <c r="AQ21" s="867"/>
      <c r="AR21" s="867"/>
      <c r="AS21" s="870"/>
      <c r="AT21" s="866"/>
      <c r="AU21" s="867"/>
      <c r="AV21" s="867"/>
      <c r="AW21" s="866"/>
      <c r="AX21" s="867"/>
      <c r="AY21" s="867"/>
      <c r="AZ21" s="870"/>
      <c r="BA21" s="887"/>
      <c r="BB21" s="880"/>
      <c r="BC21" s="880"/>
      <c r="BD21" s="699"/>
      <c r="BE21" s="880"/>
      <c r="BF21" s="700"/>
      <c r="BG21" s="909"/>
      <c r="BH21" s="910"/>
      <c r="BI21" s="910"/>
      <c r="BJ21" s="912"/>
      <c r="BK21" s="884" t="s">
        <v>368</v>
      </c>
      <c r="BL21" s="736" t="s">
        <v>282</v>
      </c>
      <c r="BM21" s="736" t="s">
        <v>281</v>
      </c>
      <c r="BN21" s="914" t="s">
        <v>275</v>
      </c>
      <c r="BO21" s="733" t="s">
        <v>367</v>
      </c>
      <c r="BP21" s="736" t="s">
        <v>366</v>
      </c>
      <c r="BQ21" s="736" t="s">
        <v>365</v>
      </c>
      <c r="BR21" s="737" t="s">
        <v>364</v>
      </c>
      <c r="BS21" s="738" t="s">
        <v>369</v>
      </c>
      <c r="BT21" s="741" t="s">
        <v>370</v>
      </c>
      <c r="BU21" s="844"/>
      <c r="BV21" s="845"/>
      <c r="BW21" s="845"/>
      <c r="BX21" s="917"/>
      <c r="BY21" s="916"/>
      <c r="BZ21" s="240"/>
      <c r="CA21" s="240"/>
      <c r="CF21" s="108"/>
      <c r="CG21" s="242"/>
      <c r="CH21" s="242"/>
      <c r="CI21" s="242"/>
      <c r="CJ21" s="242"/>
      <c r="CK21" s="242"/>
      <c r="CL21" s="242"/>
      <c r="CM21" s="242"/>
      <c r="CN21" s="242"/>
      <c r="CO21" s="243"/>
      <c r="CP21" s="243"/>
      <c r="CQ21" s="243"/>
      <c r="CR21" s="243"/>
      <c r="CS21" s="243"/>
      <c r="CT21" s="243"/>
      <c r="CU21" s="243"/>
      <c r="CV21" s="243"/>
      <c r="CW21" s="108"/>
      <c r="CZ21" s="703"/>
      <c r="DA21" s="703"/>
      <c r="DE21" s="108"/>
      <c r="DF21" s="108"/>
      <c r="DG21" s="108"/>
      <c r="DH21" s="108"/>
      <c r="DI21" s="110"/>
      <c r="DK21" s="11"/>
      <c r="DL21" s="11"/>
      <c r="DM21" s="11"/>
      <c r="DN21" s="11"/>
      <c r="DO21" s="11"/>
      <c r="DP21" s="11"/>
      <c r="DQ21" s="11"/>
      <c r="DR21" s="11"/>
      <c r="DS21" s="11"/>
      <c r="DT21" s="11"/>
      <c r="DU21" s="11"/>
      <c r="DV21" s="11"/>
      <c r="DX21" s="132"/>
      <c r="DY21" s="132"/>
      <c r="DZ21" s="132"/>
      <c r="EA21" s="132"/>
      <c r="EB21" s="112"/>
      <c r="EC21" s="112"/>
      <c r="ED21" s="112"/>
      <c r="EE21" s="112"/>
      <c r="EF21" s="112"/>
      <c r="EG21" s="112"/>
      <c r="EH21" s="112"/>
      <c r="EI21" s="112"/>
      <c r="EJ21" s="112"/>
      <c r="EK21" s="112"/>
      <c r="EL21" s="112"/>
      <c r="EM21" s="112"/>
      <c r="EO21" s="133"/>
      <c r="EP21" s="133"/>
      <c r="EQ21" s="133"/>
      <c r="ER21" s="133"/>
    </row>
    <row r="22" spans="2:148" ht="18" customHeight="1">
      <c r="B22" s="169"/>
      <c r="C22" s="722"/>
      <c r="D22" s="723"/>
      <c r="E22" s="723"/>
      <c r="F22" s="723"/>
      <c r="G22" s="723"/>
      <c r="H22" s="723"/>
      <c r="I22" s="723"/>
      <c r="J22" s="723"/>
      <c r="K22" s="723"/>
      <c r="L22" s="723"/>
      <c r="M22" s="723"/>
      <c r="N22" s="723"/>
      <c r="O22" s="723"/>
      <c r="P22" s="748"/>
      <c r="Q22" s="749"/>
      <c r="R22" s="749"/>
      <c r="S22" s="749"/>
      <c r="T22" s="749"/>
      <c r="U22" s="749"/>
      <c r="V22" s="749"/>
      <c r="W22" s="749"/>
      <c r="X22" s="749"/>
      <c r="Y22" s="749"/>
      <c r="Z22" s="749"/>
      <c r="AA22" s="749"/>
      <c r="AB22" s="749"/>
      <c r="AC22" s="751"/>
      <c r="AD22" s="748" t="s">
        <v>259</v>
      </c>
      <c r="AE22" s="749"/>
      <c r="AF22" s="749"/>
      <c r="AG22" s="749"/>
      <c r="AH22" s="749"/>
      <c r="AI22" s="749"/>
      <c r="AJ22" s="749"/>
      <c r="AK22" s="749"/>
      <c r="AL22" s="751"/>
      <c r="AM22" s="862"/>
      <c r="AN22" s="863"/>
      <c r="AO22" s="866"/>
      <c r="AP22" s="867"/>
      <c r="AQ22" s="867"/>
      <c r="AR22" s="867"/>
      <c r="AS22" s="870"/>
      <c r="AT22" s="866"/>
      <c r="AU22" s="867"/>
      <c r="AV22" s="867"/>
      <c r="AW22" s="866"/>
      <c r="AX22" s="867"/>
      <c r="AY22" s="867"/>
      <c r="AZ22" s="870"/>
      <c r="BA22" s="887"/>
      <c r="BB22" s="880"/>
      <c r="BC22" s="880"/>
      <c r="BD22" s="699"/>
      <c r="BE22" s="880"/>
      <c r="BF22" s="700"/>
      <c r="BG22" s="909"/>
      <c r="BH22" s="910"/>
      <c r="BI22" s="910"/>
      <c r="BJ22" s="912"/>
      <c r="BK22" s="885"/>
      <c r="BL22" s="699"/>
      <c r="BM22" s="699"/>
      <c r="BN22" s="895"/>
      <c r="BO22" s="734"/>
      <c r="BP22" s="699"/>
      <c r="BQ22" s="699"/>
      <c r="BR22" s="700"/>
      <c r="BS22" s="739"/>
      <c r="BT22" s="704"/>
      <c r="BU22" s="844"/>
      <c r="BV22" s="845"/>
      <c r="BW22" s="845"/>
      <c r="BX22" s="917"/>
      <c r="BY22" s="916"/>
      <c r="BZ22" s="240"/>
      <c r="CA22" s="240"/>
      <c r="CB22" s="723" t="s">
        <v>64</v>
      </c>
      <c r="CC22" s="723" t="s">
        <v>65</v>
      </c>
      <c r="CD22" s="723" t="s">
        <v>83</v>
      </c>
      <c r="CE22" s="723" t="s">
        <v>402</v>
      </c>
      <c r="CF22" s="108"/>
      <c r="CG22" s="846" t="s">
        <v>389</v>
      </c>
      <c r="CH22" s="847"/>
      <c r="CI22" s="847"/>
      <c r="CJ22" s="847"/>
      <c r="CK22" s="847"/>
      <c r="CL22" s="847"/>
      <c r="CM22" s="847"/>
      <c r="CN22" s="847"/>
      <c r="CO22" s="847"/>
      <c r="CP22" s="848"/>
      <c r="CQ22" s="846" t="s">
        <v>478</v>
      </c>
      <c r="CR22" s="847"/>
      <c r="CS22" s="848"/>
      <c r="CT22" s="846" t="s">
        <v>480</v>
      </c>
      <c r="CU22" s="847"/>
      <c r="CV22" s="848"/>
      <c r="CW22" s="108"/>
      <c r="CZ22" s="732"/>
      <c r="DB22" s="206"/>
      <c r="DE22" s="108"/>
      <c r="DF22" s="108"/>
      <c r="DG22" s="108"/>
      <c r="DH22" s="108"/>
      <c r="DI22" s="111"/>
      <c r="DK22" s="112"/>
      <c r="DL22" s="112"/>
      <c r="DM22" s="112"/>
      <c r="DN22" s="112"/>
      <c r="DO22" s="112"/>
      <c r="DP22" s="112"/>
      <c r="DQ22" s="112"/>
      <c r="DR22" s="112"/>
      <c r="DS22" s="112"/>
      <c r="DT22" s="112"/>
      <c r="DU22" s="112"/>
      <c r="DV22" s="112"/>
      <c r="DX22" s="132"/>
      <c r="DY22" s="132"/>
      <c r="DZ22" s="132"/>
      <c r="EA22" s="132"/>
      <c r="EB22" s="112"/>
      <c r="EC22" s="112"/>
      <c r="ED22" s="112"/>
      <c r="EE22" s="112"/>
      <c r="EF22" s="112"/>
      <c r="EG22" s="112"/>
      <c r="EH22" s="112"/>
      <c r="EI22" s="112"/>
      <c r="EJ22" s="112"/>
      <c r="EK22" s="112"/>
      <c r="EL22" s="112"/>
      <c r="EM22" s="112"/>
      <c r="EO22" s="133"/>
      <c r="EP22" s="133"/>
      <c r="EQ22" s="133"/>
      <c r="ER22" s="133"/>
    </row>
    <row r="23" spans="2:148" ht="18" customHeight="1">
      <c r="B23" s="169"/>
      <c r="C23" s="722"/>
      <c r="D23" s="723"/>
      <c r="E23" s="723"/>
      <c r="F23" s="723"/>
      <c r="G23" s="723"/>
      <c r="H23" s="723"/>
      <c r="I23" s="723"/>
      <c r="J23" s="723"/>
      <c r="K23" s="723"/>
      <c r="L23" s="723"/>
      <c r="M23" s="723"/>
      <c r="N23" s="723"/>
      <c r="O23" s="723"/>
      <c r="P23" s="748"/>
      <c r="Q23" s="749"/>
      <c r="R23" s="749"/>
      <c r="S23" s="749"/>
      <c r="T23" s="749"/>
      <c r="U23" s="749"/>
      <c r="V23" s="749"/>
      <c r="W23" s="749"/>
      <c r="X23" s="749"/>
      <c r="Y23" s="749"/>
      <c r="Z23" s="749"/>
      <c r="AA23" s="749"/>
      <c r="AB23" s="749"/>
      <c r="AC23" s="751"/>
      <c r="AD23" s="748"/>
      <c r="AE23" s="749"/>
      <c r="AF23" s="749"/>
      <c r="AG23" s="749"/>
      <c r="AH23" s="749"/>
      <c r="AI23" s="749"/>
      <c r="AJ23" s="749"/>
      <c r="AK23" s="749"/>
      <c r="AL23" s="751"/>
      <c r="AM23" s="862"/>
      <c r="AN23" s="863"/>
      <c r="AO23" s="866"/>
      <c r="AP23" s="867"/>
      <c r="AQ23" s="867"/>
      <c r="AR23" s="867"/>
      <c r="AS23" s="870"/>
      <c r="AT23" s="866"/>
      <c r="AU23" s="867"/>
      <c r="AV23" s="867"/>
      <c r="AW23" s="866"/>
      <c r="AX23" s="867"/>
      <c r="AY23" s="867"/>
      <c r="AZ23" s="870"/>
      <c r="BA23" s="887"/>
      <c r="BB23" s="880"/>
      <c r="BC23" s="880"/>
      <c r="BD23" s="699"/>
      <c r="BE23" s="880"/>
      <c r="BF23" s="700"/>
      <c r="BG23" s="909"/>
      <c r="BH23" s="910"/>
      <c r="BI23" s="910"/>
      <c r="BJ23" s="912"/>
      <c r="BK23" s="885"/>
      <c r="BL23" s="699"/>
      <c r="BM23" s="699"/>
      <c r="BN23" s="895"/>
      <c r="BO23" s="734"/>
      <c r="BP23" s="699"/>
      <c r="BQ23" s="699"/>
      <c r="BR23" s="700"/>
      <c r="BS23" s="739"/>
      <c r="BT23" s="704"/>
      <c r="BU23" s="844"/>
      <c r="BV23" s="845"/>
      <c r="BW23" s="845"/>
      <c r="BX23" s="917"/>
      <c r="BY23" s="916"/>
      <c r="BZ23" s="240"/>
      <c r="CA23" s="240"/>
      <c r="CB23" s="723"/>
      <c r="CC23" s="723"/>
      <c r="CD23" s="723"/>
      <c r="CE23" s="723"/>
      <c r="CF23" s="108"/>
      <c r="CG23" s="849"/>
      <c r="CH23" s="543"/>
      <c r="CI23" s="543"/>
      <c r="CJ23" s="543"/>
      <c r="CK23" s="543"/>
      <c r="CL23" s="543"/>
      <c r="CM23" s="543"/>
      <c r="CN23" s="543"/>
      <c r="CO23" s="543"/>
      <c r="CP23" s="850"/>
      <c r="CQ23" s="849"/>
      <c r="CR23" s="543"/>
      <c r="CS23" s="850"/>
      <c r="CT23" s="849"/>
      <c r="CU23" s="543"/>
      <c r="CV23" s="850"/>
      <c r="CW23" s="108"/>
      <c r="CZ23" s="732"/>
      <c r="DB23" s="206"/>
      <c r="DC23" s="110"/>
      <c r="DD23" s="110"/>
      <c r="DE23" s="108"/>
      <c r="DF23" s="108"/>
      <c r="DG23" s="108"/>
      <c r="DH23" s="108"/>
      <c r="DI23" s="111"/>
      <c r="DK23" s="112"/>
      <c r="DL23" s="112"/>
      <c r="DM23" s="112"/>
      <c r="DN23" s="112"/>
      <c r="DO23" s="112"/>
      <c r="DP23" s="112"/>
      <c r="DQ23" s="112"/>
      <c r="DR23" s="112"/>
      <c r="DS23" s="112"/>
      <c r="DT23" s="112"/>
      <c r="DU23" s="112"/>
      <c r="DV23" s="112"/>
      <c r="DX23" s="132"/>
      <c r="DY23" s="132"/>
      <c r="DZ23" s="132"/>
      <c r="EA23" s="132"/>
      <c r="EB23" s="112"/>
      <c r="EC23" s="112"/>
      <c r="ED23" s="112"/>
      <c r="EE23" s="112"/>
      <c r="EF23" s="112"/>
      <c r="EG23" s="112"/>
      <c r="EH23" s="112"/>
      <c r="EI23" s="112"/>
      <c r="EJ23" s="112"/>
      <c r="EK23" s="112"/>
      <c r="EL23" s="112"/>
      <c r="EM23" s="112"/>
      <c r="EO23" s="133"/>
      <c r="EP23" s="133"/>
      <c r="EQ23" s="133"/>
      <c r="ER23" s="133"/>
    </row>
    <row r="24" spans="2:148" ht="18" customHeight="1">
      <c r="B24" s="169"/>
      <c r="C24" s="722"/>
      <c r="D24" s="723"/>
      <c r="E24" s="723"/>
      <c r="F24" s="723"/>
      <c r="G24" s="723"/>
      <c r="H24" s="723"/>
      <c r="I24" s="723"/>
      <c r="J24" s="723"/>
      <c r="K24" s="723"/>
      <c r="L24" s="723"/>
      <c r="M24" s="723"/>
      <c r="N24" s="723"/>
      <c r="O24" s="723"/>
      <c r="P24" s="727"/>
      <c r="Q24" s="728"/>
      <c r="R24" s="728"/>
      <c r="S24" s="728"/>
      <c r="T24" s="728"/>
      <c r="U24" s="728"/>
      <c r="V24" s="728"/>
      <c r="W24" s="728"/>
      <c r="X24" s="728"/>
      <c r="Y24" s="728"/>
      <c r="Z24" s="728"/>
      <c r="AA24" s="728"/>
      <c r="AB24" s="728"/>
      <c r="AC24" s="729"/>
      <c r="AD24" s="727"/>
      <c r="AE24" s="728"/>
      <c r="AF24" s="728"/>
      <c r="AG24" s="728"/>
      <c r="AH24" s="728"/>
      <c r="AI24" s="728"/>
      <c r="AJ24" s="728"/>
      <c r="AK24" s="728"/>
      <c r="AL24" s="729"/>
      <c r="AM24" s="864"/>
      <c r="AN24" s="865"/>
      <c r="AO24" s="866"/>
      <c r="AP24" s="867"/>
      <c r="AQ24" s="867"/>
      <c r="AR24" s="867"/>
      <c r="AS24" s="870"/>
      <c r="AT24" s="868"/>
      <c r="AU24" s="869"/>
      <c r="AV24" s="869"/>
      <c r="AW24" s="868"/>
      <c r="AX24" s="869"/>
      <c r="AY24" s="869"/>
      <c r="AZ24" s="871"/>
      <c r="BA24" s="887"/>
      <c r="BB24" s="880"/>
      <c r="BC24" s="880"/>
      <c r="BD24" s="699"/>
      <c r="BE24" s="880"/>
      <c r="BF24" s="700"/>
      <c r="BG24" s="909"/>
      <c r="BH24" s="910"/>
      <c r="BI24" s="910"/>
      <c r="BJ24" s="912"/>
      <c r="BK24" s="885"/>
      <c r="BL24" s="699"/>
      <c r="BM24" s="699"/>
      <c r="BN24" s="895"/>
      <c r="BO24" s="734"/>
      <c r="BP24" s="699"/>
      <c r="BQ24" s="699"/>
      <c r="BR24" s="700"/>
      <c r="BS24" s="739"/>
      <c r="BT24" s="704"/>
      <c r="BU24" s="844"/>
      <c r="BV24" s="845"/>
      <c r="BW24" s="845"/>
      <c r="BX24" s="917"/>
      <c r="BY24" s="916"/>
      <c r="BZ24" s="240"/>
      <c r="CA24" s="240"/>
      <c r="CB24" s="723"/>
      <c r="CC24" s="723"/>
      <c r="CD24" s="723"/>
      <c r="CE24" s="723"/>
      <c r="CF24" s="108"/>
      <c r="CG24" s="851" t="s">
        <v>267</v>
      </c>
      <c r="CH24" s="709" t="s">
        <v>282</v>
      </c>
      <c r="CI24" s="709" t="s">
        <v>281</v>
      </c>
      <c r="CJ24" s="709" t="s">
        <v>275</v>
      </c>
      <c r="CK24" s="709" t="s">
        <v>349</v>
      </c>
      <c r="CL24" s="709" t="s">
        <v>350</v>
      </c>
      <c r="CM24" s="709" t="s">
        <v>351</v>
      </c>
      <c r="CN24" s="709" t="s">
        <v>352</v>
      </c>
      <c r="CO24" s="854" t="s">
        <v>244</v>
      </c>
      <c r="CP24" s="857" t="s">
        <v>245</v>
      </c>
      <c r="CQ24" s="709" t="s">
        <v>477</v>
      </c>
      <c r="CR24" s="709" t="s">
        <v>351</v>
      </c>
      <c r="CS24" s="709" t="s">
        <v>350</v>
      </c>
      <c r="CT24" s="722" t="s">
        <v>268</v>
      </c>
      <c r="CU24" s="723" t="s">
        <v>269</v>
      </c>
      <c r="CV24" s="843" t="s">
        <v>390</v>
      </c>
      <c r="CW24" s="108"/>
      <c r="CZ24" s="732"/>
      <c r="DB24" s="206"/>
      <c r="DC24" s="110"/>
      <c r="DD24" s="110"/>
      <c r="DE24" s="108"/>
      <c r="DF24" s="108"/>
      <c r="DG24" s="108"/>
      <c r="DH24" s="108"/>
      <c r="DI24" s="108"/>
      <c r="DK24" s="11"/>
      <c r="DL24" s="11"/>
      <c r="DM24" s="11"/>
      <c r="DN24" s="11"/>
      <c r="DO24" s="11"/>
      <c r="DP24" s="11"/>
      <c r="DQ24" s="11"/>
      <c r="DR24" s="11"/>
      <c r="DS24" s="11"/>
      <c r="DT24" s="11"/>
      <c r="DU24" s="11"/>
      <c r="DV24" s="11"/>
      <c r="DX24" s="132"/>
      <c r="DY24" s="132"/>
      <c r="DZ24" s="132"/>
      <c r="EA24" s="132"/>
      <c r="EB24" s="112"/>
      <c r="EC24" s="112"/>
      <c r="ED24" s="112"/>
      <c r="EE24" s="112"/>
      <c r="EF24" s="112"/>
      <c r="EG24" s="112"/>
      <c r="EH24" s="112"/>
      <c r="EI24" s="112"/>
      <c r="EJ24" s="112"/>
      <c r="EK24" s="112"/>
      <c r="EL24" s="112"/>
      <c r="EM24" s="112"/>
      <c r="EO24" s="133"/>
      <c r="EP24" s="133"/>
      <c r="EQ24" s="133"/>
      <c r="ER24" s="133"/>
    </row>
    <row r="25" spans="2:148" ht="13.5" customHeight="1">
      <c r="B25" s="169"/>
      <c r="C25" s="722"/>
      <c r="D25" s="723"/>
      <c r="E25" s="723"/>
      <c r="F25" s="723"/>
      <c r="G25" s="723"/>
      <c r="H25" s="723"/>
      <c r="I25" s="723"/>
      <c r="J25" s="723"/>
      <c r="K25" s="723"/>
      <c r="L25" s="723"/>
      <c r="M25" s="723"/>
      <c r="N25" s="723"/>
      <c r="O25" s="723"/>
      <c r="P25" s="742" t="s">
        <v>32</v>
      </c>
      <c r="Q25" s="743" t="s">
        <v>35</v>
      </c>
      <c r="R25" s="743" t="s">
        <v>125</v>
      </c>
      <c r="S25" s="743" t="s">
        <v>68</v>
      </c>
      <c r="T25" s="697" t="s">
        <v>239</v>
      </c>
      <c r="U25" s="697"/>
      <c r="V25" s="698"/>
      <c r="W25" s="742" t="s">
        <v>32</v>
      </c>
      <c r="X25" s="743" t="s">
        <v>35</v>
      </c>
      <c r="Y25" s="743" t="s">
        <v>125</v>
      </c>
      <c r="Z25" s="743" t="s">
        <v>68</v>
      </c>
      <c r="AA25" s="697" t="s">
        <v>239</v>
      </c>
      <c r="AB25" s="697"/>
      <c r="AC25" s="894"/>
      <c r="AD25" s="881" t="s">
        <v>272</v>
      </c>
      <c r="AE25" s="712" t="s">
        <v>252</v>
      </c>
      <c r="AF25" s="152"/>
      <c r="AG25" s="152"/>
      <c r="AH25" s="152"/>
      <c r="AI25" s="152"/>
      <c r="AJ25" s="153"/>
      <c r="AK25" s="704" t="s">
        <v>256</v>
      </c>
      <c r="AL25" s="240"/>
      <c r="AM25" s="715" t="s">
        <v>320</v>
      </c>
      <c r="AN25" s="898" t="s">
        <v>257</v>
      </c>
      <c r="AO25" s="902" t="s">
        <v>399</v>
      </c>
      <c r="AP25" s="903"/>
      <c r="AQ25" s="903"/>
      <c r="AR25" s="903"/>
      <c r="AS25" s="698" t="s">
        <v>398</v>
      </c>
      <c r="AT25" s="893" t="s">
        <v>77</v>
      </c>
      <c r="AU25" s="743" t="s">
        <v>78</v>
      </c>
      <c r="AV25" s="908" t="s">
        <v>271</v>
      </c>
      <c r="AW25" s="888" t="s">
        <v>328</v>
      </c>
      <c r="AX25" s="891" t="s">
        <v>329</v>
      </c>
      <c r="AY25" s="152"/>
      <c r="AZ25" s="158"/>
      <c r="BA25" s="887"/>
      <c r="BB25" s="880"/>
      <c r="BC25" s="880"/>
      <c r="BD25" s="699"/>
      <c r="BE25" s="880"/>
      <c r="BF25" s="700"/>
      <c r="BG25" s="909"/>
      <c r="BH25" s="910"/>
      <c r="BI25" s="910"/>
      <c r="BJ25" s="912"/>
      <c r="BK25" s="885"/>
      <c r="BL25" s="699"/>
      <c r="BM25" s="699"/>
      <c r="BN25" s="895"/>
      <c r="BO25" s="734"/>
      <c r="BP25" s="699"/>
      <c r="BQ25" s="699"/>
      <c r="BR25" s="700"/>
      <c r="BS25" s="739"/>
      <c r="BT25" s="704"/>
      <c r="BU25" s="844"/>
      <c r="BV25" s="845"/>
      <c r="BW25" s="845"/>
      <c r="BX25" s="917"/>
      <c r="BY25" s="916"/>
      <c r="BZ25" s="240"/>
      <c r="CA25" s="240"/>
      <c r="CB25" s="723"/>
      <c r="CC25" s="723"/>
      <c r="CD25" s="723"/>
      <c r="CE25" s="723"/>
      <c r="CF25" s="108"/>
      <c r="CG25" s="852"/>
      <c r="CH25" s="710"/>
      <c r="CI25" s="710"/>
      <c r="CJ25" s="710"/>
      <c r="CK25" s="710"/>
      <c r="CL25" s="710"/>
      <c r="CM25" s="710"/>
      <c r="CN25" s="710"/>
      <c r="CO25" s="855"/>
      <c r="CP25" s="858"/>
      <c r="CQ25" s="710"/>
      <c r="CR25" s="710"/>
      <c r="CS25" s="710"/>
      <c r="CT25" s="722"/>
      <c r="CU25" s="723"/>
      <c r="CV25" s="843"/>
      <c r="CW25" s="108"/>
      <c r="CZ25" s="732"/>
      <c r="DB25" s="206"/>
      <c r="DC25" s="110"/>
      <c r="DD25" s="110"/>
      <c r="DE25" s="108"/>
      <c r="DF25" s="108"/>
      <c r="DG25" s="108"/>
      <c r="DH25" s="108"/>
      <c r="DI25" s="108"/>
      <c r="DK25" s="11"/>
      <c r="DL25" s="11"/>
      <c r="DM25" s="11"/>
      <c r="DN25" s="11"/>
      <c r="DO25" s="11"/>
      <c r="DP25" s="11"/>
      <c r="DQ25" s="11"/>
      <c r="DR25" s="11"/>
      <c r="DS25" s="11"/>
      <c r="DT25" s="11"/>
      <c r="DU25" s="11"/>
      <c r="DV25" s="11"/>
      <c r="DX25" s="132"/>
      <c r="DY25" s="132"/>
      <c r="DZ25" s="132"/>
      <c r="EA25" s="132"/>
      <c r="EB25" s="112"/>
      <c r="EC25" s="112"/>
      <c r="ED25" s="112"/>
      <c r="EE25" s="112"/>
      <c r="EF25" s="112"/>
      <c r="EG25" s="112"/>
      <c r="EH25" s="112"/>
      <c r="EI25" s="112"/>
      <c r="EJ25" s="112"/>
      <c r="EK25" s="112"/>
      <c r="EL25" s="112"/>
      <c r="EM25" s="112"/>
      <c r="EO25" s="133"/>
      <c r="EP25" s="133"/>
      <c r="EQ25" s="133"/>
      <c r="ER25" s="133"/>
    </row>
    <row r="26" spans="2:148" ht="38.25" customHeight="1">
      <c r="B26" s="169"/>
      <c r="C26" s="722"/>
      <c r="D26" s="723"/>
      <c r="E26" s="723"/>
      <c r="F26" s="723"/>
      <c r="G26" s="723"/>
      <c r="H26" s="723"/>
      <c r="I26" s="723"/>
      <c r="J26" s="723"/>
      <c r="K26" s="723"/>
      <c r="L26" s="723"/>
      <c r="M26" s="723"/>
      <c r="N26" s="723"/>
      <c r="O26" s="723"/>
      <c r="P26" s="734"/>
      <c r="Q26" s="744"/>
      <c r="R26" s="744"/>
      <c r="S26" s="744"/>
      <c r="T26" s="699"/>
      <c r="U26" s="699"/>
      <c r="V26" s="700"/>
      <c r="W26" s="734"/>
      <c r="X26" s="744"/>
      <c r="Y26" s="744"/>
      <c r="Z26" s="744"/>
      <c r="AA26" s="699"/>
      <c r="AB26" s="699"/>
      <c r="AC26" s="895"/>
      <c r="AD26" s="881"/>
      <c r="AE26" s="713"/>
      <c r="AF26" s="892" t="s">
        <v>253</v>
      </c>
      <c r="AG26" s="892" t="s">
        <v>254</v>
      </c>
      <c r="AH26" s="525" t="s">
        <v>428</v>
      </c>
      <c r="AI26" s="892" t="s">
        <v>255</v>
      </c>
      <c r="AJ26" s="892" t="s">
        <v>273</v>
      </c>
      <c r="AK26" s="704"/>
      <c r="AL26" s="737" t="s">
        <v>263</v>
      </c>
      <c r="AM26" s="715"/>
      <c r="AN26" s="898"/>
      <c r="AO26" s="866"/>
      <c r="AP26" s="867"/>
      <c r="AQ26" s="867"/>
      <c r="AR26" s="867"/>
      <c r="AS26" s="700"/>
      <c r="AT26" s="739"/>
      <c r="AU26" s="744"/>
      <c r="AV26" s="707"/>
      <c r="AW26" s="889"/>
      <c r="AX26" s="889"/>
      <c r="AY26" s="704" t="s">
        <v>331</v>
      </c>
      <c r="AZ26" s="706" t="s">
        <v>330</v>
      </c>
      <c r="BA26" s="887"/>
      <c r="BB26" s="880"/>
      <c r="BC26" s="880"/>
      <c r="BD26" s="699"/>
      <c r="BE26" s="880"/>
      <c r="BF26" s="700"/>
      <c r="BG26" s="909"/>
      <c r="BH26" s="910"/>
      <c r="BI26" s="910"/>
      <c r="BJ26" s="912"/>
      <c r="BK26" s="885"/>
      <c r="BL26" s="699"/>
      <c r="BM26" s="699"/>
      <c r="BN26" s="895"/>
      <c r="BO26" s="734"/>
      <c r="BP26" s="699"/>
      <c r="BQ26" s="699"/>
      <c r="BR26" s="700"/>
      <c r="BS26" s="739"/>
      <c r="BT26" s="704"/>
      <c r="BU26" s="844"/>
      <c r="BV26" s="845"/>
      <c r="BW26" s="845"/>
      <c r="BX26" s="917"/>
      <c r="BY26" s="916"/>
      <c r="BZ26" s="240"/>
      <c r="CA26" s="240"/>
      <c r="CB26" s="723"/>
      <c r="CC26" s="723"/>
      <c r="CD26" s="723"/>
      <c r="CE26" s="723"/>
      <c r="CF26" s="108"/>
      <c r="CG26" s="852"/>
      <c r="CH26" s="710"/>
      <c r="CI26" s="710"/>
      <c r="CJ26" s="710"/>
      <c r="CK26" s="710"/>
      <c r="CL26" s="710"/>
      <c r="CM26" s="710"/>
      <c r="CN26" s="710"/>
      <c r="CO26" s="855"/>
      <c r="CP26" s="858"/>
      <c r="CQ26" s="710"/>
      <c r="CR26" s="710"/>
      <c r="CS26" s="710"/>
      <c r="CT26" s="722"/>
      <c r="CU26" s="723"/>
      <c r="CV26" s="843"/>
      <c r="CW26" s="108"/>
      <c r="DC26" s="110"/>
      <c r="DD26" s="110"/>
      <c r="DE26" s="108"/>
      <c r="DF26" s="108"/>
      <c r="DG26" s="108"/>
      <c r="DH26" s="108"/>
      <c r="DI26" s="108"/>
      <c r="DK26" s="11"/>
      <c r="DL26" s="11"/>
      <c r="DM26" s="11"/>
      <c r="DN26" s="11"/>
      <c r="DO26" s="11"/>
      <c r="DP26" s="11"/>
      <c r="DQ26" s="11"/>
      <c r="DR26" s="11"/>
      <c r="DS26" s="11"/>
      <c r="DT26" s="11"/>
      <c r="DU26" s="11"/>
      <c r="DV26" s="11"/>
      <c r="DX26" s="132"/>
      <c r="DY26" s="132"/>
      <c r="DZ26" s="132"/>
      <c r="EA26" s="132"/>
      <c r="EB26" s="112"/>
      <c r="EC26" s="112"/>
      <c r="ED26" s="112"/>
      <c r="EE26" s="112"/>
      <c r="EF26" s="112"/>
      <c r="EG26" s="112"/>
      <c r="EH26" s="112"/>
      <c r="EI26" s="112"/>
      <c r="EJ26" s="112"/>
      <c r="EK26" s="112"/>
      <c r="EL26" s="112"/>
      <c r="EM26" s="112"/>
      <c r="EO26" s="133"/>
      <c r="EP26" s="133"/>
      <c r="EQ26" s="133"/>
      <c r="ER26" s="133"/>
    </row>
    <row r="27" spans="2:148" ht="18" customHeight="1">
      <c r="B27" s="169"/>
      <c r="C27" s="722"/>
      <c r="D27" s="723"/>
      <c r="E27" s="723"/>
      <c r="F27" s="723"/>
      <c r="G27" s="723"/>
      <c r="H27" s="723"/>
      <c r="I27" s="723"/>
      <c r="J27" s="723"/>
      <c r="K27" s="723"/>
      <c r="L27" s="723"/>
      <c r="M27" s="723"/>
      <c r="N27" s="723"/>
      <c r="O27" s="723"/>
      <c r="P27" s="734"/>
      <c r="Q27" s="744"/>
      <c r="R27" s="744"/>
      <c r="S27" s="744"/>
      <c r="T27" s="699"/>
      <c r="U27" s="699"/>
      <c r="V27" s="700"/>
      <c r="W27" s="734"/>
      <c r="X27" s="744"/>
      <c r="Y27" s="744"/>
      <c r="Z27" s="744"/>
      <c r="AA27" s="699"/>
      <c r="AB27" s="699"/>
      <c r="AC27" s="895"/>
      <c r="AD27" s="881"/>
      <c r="AE27" s="713"/>
      <c r="AF27" s="744"/>
      <c r="AG27" s="744"/>
      <c r="AH27" s="526"/>
      <c r="AI27" s="744"/>
      <c r="AJ27" s="744"/>
      <c r="AK27" s="704"/>
      <c r="AL27" s="707"/>
      <c r="AM27" s="715"/>
      <c r="AN27" s="898"/>
      <c r="AO27" s="866"/>
      <c r="AP27" s="867"/>
      <c r="AQ27" s="867"/>
      <c r="AR27" s="867"/>
      <c r="AS27" s="700"/>
      <c r="AT27" s="739"/>
      <c r="AU27" s="744"/>
      <c r="AV27" s="707"/>
      <c r="AW27" s="889"/>
      <c r="AX27" s="889"/>
      <c r="AY27" s="704"/>
      <c r="AZ27" s="707"/>
      <c r="BA27" s="887"/>
      <c r="BB27" s="880"/>
      <c r="BC27" s="880"/>
      <c r="BD27" s="699"/>
      <c r="BE27" s="880"/>
      <c r="BF27" s="700"/>
      <c r="BG27" s="909"/>
      <c r="BH27" s="910"/>
      <c r="BI27" s="910"/>
      <c r="BJ27" s="912"/>
      <c r="BK27" s="885"/>
      <c r="BL27" s="699"/>
      <c r="BM27" s="699"/>
      <c r="BN27" s="895"/>
      <c r="BO27" s="734"/>
      <c r="BP27" s="699"/>
      <c r="BQ27" s="699"/>
      <c r="BR27" s="700"/>
      <c r="BS27" s="739"/>
      <c r="BT27" s="704"/>
      <c r="BU27" s="844"/>
      <c r="BV27" s="845"/>
      <c r="BW27" s="845"/>
      <c r="BX27" s="917"/>
      <c r="BY27" s="916"/>
      <c r="BZ27" s="427"/>
      <c r="CA27" s="240"/>
      <c r="CB27" s="723"/>
      <c r="CC27" s="723"/>
      <c r="CD27" s="723"/>
      <c r="CE27" s="723"/>
      <c r="CF27" s="108"/>
      <c r="CG27" s="852"/>
      <c r="CH27" s="710"/>
      <c r="CI27" s="710"/>
      <c r="CJ27" s="710"/>
      <c r="CK27" s="710"/>
      <c r="CL27" s="710"/>
      <c r="CM27" s="710"/>
      <c r="CN27" s="710"/>
      <c r="CO27" s="855"/>
      <c r="CP27" s="858"/>
      <c r="CQ27" s="710"/>
      <c r="CR27" s="710"/>
      <c r="CS27" s="710"/>
      <c r="CT27" s="722"/>
      <c r="CU27" s="723"/>
      <c r="CV27" s="843"/>
      <c r="CW27" s="108"/>
      <c r="DC27" s="134"/>
      <c r="DD27" s="108"/>
      <c r="DE27" s="108"/>
      <c r="DF27" s="108"/>
      <c r="DG27" s="108"/>
      <c r="DH27" s="108"/>
      <c r="DI27" s="108"/>
      <c r="DK27" s="112"/>
      <c r="DL27" s="112"/>
      <c r="DM27" s="112"/>
      <c r="DN27" s="112"/>
      <c r="DO27" s="112"/>
      <c r="DP27" s="112"/>
      <c r="DQ27" s="112"/>
      <c r="DR27" s="112"/>
      <c r="DS27" s="112"/>
      <c r="DT27" s="112"/>
      <c r="DU27" s="112"/>
      <c r="DV27" s="112"/>
      <c r="DX27" s="132"/>
      <c r="DY27" s="132"/>
      <c r="DZ27" s="132"/>
      <c r="EA27" s="132"/>
      <c r="EB27" s="112"/>
      <c r="EC27" s="112"/>
      <c r="ED27" s="112"/>
      <c r="EE27" s="112"/>
      <c r="EF27" s="112"/>
      <c r="EG27" s="112"/>
      <c r="EH27" s="112"/>
      <c r="EI27" s="112"/>
      <c r="EJ27" s="112"/>
      <c r="EK27" s="112"/>
      <c r="EL27" s="112"/>
      <c r="EM27" s="112"/>
    </row>
    <row r="28" spans="2:148" ht="18" customHeight="1">
      <c r="B28" s="169"/>
      <c r="C28" s="722"/>
      <c r="D28" s="723"/>
      <c r="E28" s="723"/>
      <c r="F28" s="723"/>
      <c r="G28" s="723"/>
      <c r="H28" s="723"/>
      <c r="I28" s="723"/>
      <c r="J28" s="723"/>
      <c r="K28" s="723"/>
      <c r="L28" s="723"/>
      <c r="M28" s="723"/>
      <c r="N28" s="723"/>
      <c r="O28" s="723"/>
      <c r="P28" s="734"/>
      <c r="Q28" s="744"/>
      <c r="R28" s="744"/>
      <c r="S28" s="744"/>
      <c r="T28" s="699"/>
      <c r="U28" s="699"/>
      <c r="V28" s="700"/>
      <c r="W28" s="734"/>
      <c r="X28" s="744"/>
      <c r="Y28" s="744"/>
      <c r="Z28" s="744"/>
      <c r="AA28" s="699"/>
      <c r="AB28" s="699"/>
      <c r="AC28" s="895"/>
      <c r="AD28" s="881"/>
      <c r="AE28" s="713"/>
      <c r="AF28" s="744"/>
      <c r="AG28" s="744"/>
      <c r="AH28" s="526"/>
      <c r="AI28" s="744"/>
      <c r="AJ28" s="744"/>
      <c r="AK28" s="704"/>
      <c r="AL28" s="707"/>
      <c r="AM28" s="715"/>
      <c r="AN28" s="898"/>
      <c r="AO28" s="866"/>
      <c r="AP28" s="867"/>
      <c r="AQ28" s="867"/>
      <c r="AR28" s="867"/>
      <c r="AS28" s="700"/>
      <c r="AT28" s="739"/>
      <c r="AU28" s="744"/>
      <c r="AV28" s="707"/>
      <c r="AW28" s="889"/>
      <c r="AX28" s="889"/>
      <c r="AY28" s="704"/>
      <c r="AZ28" s="707"/>
      <c r="BA28" s="887"/>
      <c r="BB28" s="880"/>
      <c r="BC28" s="880"/>
      <c r="BD28" s="699"/>
      <c r="BE28" s="880"/>
      <c r="BF28" s="700"/>
      <c r="BG28" s="909"/>
      <c r="BH28" s="910"/>
      <c r="BI28" s="910"/>
      <c r="BJ28" s="912"/>
      <c r="BK28" s="885"/>
      <c r="BL28" s="699"/>
      <c r="BM28" s="699"/>
      <c r="BN28" s="895"/>
      <c r="BO28" s="734"/>
      <c r="BP28" s="699"/>
      <c r="BQ28" s="699"/>
      <c r="BR28" s="700"/>
      <c r="BS28" s="739"/>
      <c r="BT28" s="704"/>
      <c r="BU28" s="844"/>
      <c r="BV28" s="845"/>
      <c r="BW28" s="845"/>
      <c r="BX28" s="917"/>
      <c r="BY28" s="916"/>
      <c r="BZ28" s="427"/>
      <c r="CA28" s="240"/>
      <c r="CB28" s="723"/>
      <c r="CC28" s="723"/>
      <c r="CD28" s="723"/>
      <c r="CE28" s="723"/>
      <c r="CF28" s="108"/>
      <c r="CG28" s="852"/>
      <c r="CH28" s="710"/>
      <c r="CI28" s="710"/>
      <c r="CJ28" s="710"/>
      <c r="CK28" s="710"/>
      <c r="CL28" s="710"/>
      <c r="CM28" s="710"/>
      <c r="CN28" s="710"/>
      <c r="CO28" s="855"/>
      <c r="CP28" s="858"/>
      <c r="CQ28" s="710"/>
      <c r="CR28" s="710"/>
      <c r="CS28" s="710"/>
      <c r="CT28" s="722"/>
      <c r="CU28" s="723"/>
      <c r="CV28" s="843"/>
      <c r="CW28" s="108"/>
      <c r="DC28" s="134"/>
      <c r="DD28" s="108"/>
      <c r="DE28" s="108"/>
      <c r="DF28" s="108"/>
      <c r="DG28" s="108"/>
      <c r="DH28" s="108"/>
      <c r="DI28" s="108"/>
      <c r="DK28" s="112"/>
      <c r="DL28" s="112"/>
      <c r="DM28" s="112"/>
      <c r="DN28" s="112"/>
      <c r="DO28" s="112"/>
      <c r="DP28" s="112"/>
      <c r="DQ28" s="112"/>
      <c r="DR28" s="112"/>
      <c r="DS28" s="112"/>
      <c r="DT28" s="112"/>
      <c r="DU28" s="112"/>
      <c r="DV28" s="112"/>
      <c r="DX28" s="132"/>
      <c r="DY28" s="132"/>
      <c r="DZ28" s="132"/>
      <c r="EA28" s="132"/>
      <c r="EB28" s="112"/>
      <c r="EC28" s="112"/>
      <c r="ED28" s="112"/>
      <c r="EE28" s="112"/>
      <c r="EF28" s="112"/>
      <c r="EG28" s="112"/>
      <c r="EH28" s="112"/>
      <c r="EI28" s="112"/>
      <c r="EJ28" s="112"/>
      <c r="EK28" s="112"/>
      <c r="EL28" s="112"/>
      <c r="EM28" s="112"/>
    </row>
    <row r="29" spans="2:148" ht="18" customHeight="1">
      <c r="B29" s="169"/>
      <c r="C29" s="722"/>
      <c r="D29" s="723"/>
      <c r="E29" s="723"/>
      <c r="F29" s="723"/>
      <c r="G29" s="723"/>
      <c r="H29" s="723"/>
      <c r="I29" s="723"/>
      <c r="J29" s="723"/>
      <c r="K29" s="723"/>
      <c r="L29" s="723"/>
      <c r="M29" s="723"/>
      <c r="N29" s="723"/>
      <c r="O29" s="723"/>
      <c r="P29" s="734"/>
      <c r="Q29" s="744"/>
      <c r="R29" s="744"/>
      <c r="S29" s="744"/>
      <c r="T29" s="699"/>
      <c r="U29" s="699"/>
      <c r="V29" s="700"/>
      <c r="W29" s="734"/>
      <c r="X29" s="744"/>
      <c r="Y29" s="744"/>
      <c r="Z29" s="744"/>
      <c r="AA29" s="699"/>
      <c r="AB29" s="699"/>
      <c r="AC29" s="895"/>
      <c r="AD29" s="881"/>
      <c r="AE29" s="713"/>
      <c r="AF29" s="744"/>
      <c r="AG29" s="744"/>
      <c r="AH29" s="526"/>
      <c r="AI29" s="744"/>
      <c r="AJ29" s="744"/>
      <c r="AK29" s="704"/>
      <c r="AL29" s="707"/>
      <c r="AM29" s="715"/>
      <c r="AN29" s="898"/>
      <c r="AO29" s="866"/>
      <c r="AP29" s="867"/>
      <c r="AQ29" s="867"/>
      <c r="AR29" s="867"/>
      <c r="AS29" s="700"/>
      <c r="AT29" s="739"/>
      <c r="AU29" s="744"/>
      <c r="AV29" s="707"/>
      <c r="AW29" s="889"/>
      <c r="AX29" s="889"/>
      <c r="AY29" s="704"/>
      <c r="AZ29" s="707"/>
      <c r="BA29" s="887"/>
      <c r="BB29" s="880"/>
      <c r="BC29" s="880"/>
      <c r="BD29" s="699"/>
      <c r="BE29" s="880"/>
      <c r="BF29" s="700"/>
      <c r="BG29" s="909"/>
      <c r="BH29" s="910"/>
      <c r="BI29" s="910"/>
      <c r="BJ29" s="912"/>
      <c r="BK29" s="885"/>
      <c r="BL29" s="699"/>
      <c r="BM29" s="699"/>
      <c r="BN29" s="895"/>
      <c r="BO29" s="734"/>
      <c r="BP29" s="699"/>
      <c r="BQ29" s="699"/>
      <c r="BR29" s="700"/>
      <c r="BS29" s="739"/>
      <c r="BT29" s="704"/>
      <c r="BU29" s="844"/>
      <c r="BV29" s="845"/>
      <c r="BW29" s="845"/>
      <c r="BX29" s="917"/>
      <c r="BY29" s="916"/>
      <c r="BZ29" s="240"/>
      <c r="CA29" s="240"/>
      <c r="CB29" s="723"/>
      <c r="CC29" s="723"/>
      <c r="CD29" s="723"/>
      <c r="CE29" s="723"/>
      <c r="CF29" s="108"/>
      <c r="CG29" s="852"/>
      <c r="CH29" s="710"/>
      <c r="CI29" s="710"/>
      <c r="CJ29" s="710"/>
      <c r="CK29" s="710"/>
      <c r="CL29" s="710"/>
      <c r="CM29" s="710"/>
      <c r="CN29" s="710"/>
      <c r="CO29" s="855"/>
      <c r="CP29" s="858"/>
      <c r="CQ29" s="710"/>
      <c r="CR29" s="710"/>
      <c r="CS29" s="710"/>
      <c r="CT29" s="722"/>
      <c r="CU29" s="723"/>
      <c r="CV29" s="843"/>
      <c r="CW29" s="108"/>
      <c r="CZ29" s="205"/>
      <c r="DA29" s="108"/>
      <c r="DB29" s="108"/>
      <c r="DC29" s="108"/>
      <c r="DD29" s="108"/>
      <c r="DE29" s="108"/>
      <c r="DF29" s="108"/>
      <c r="DG29" s="108"/>
      <c r="DH29" s="108"/>
      <c r="DI29" s="108"/>
    </row>
    <row r="30" spans="2:148" ht="18" customHeight="1">
      <c r="B30" s="170"/>
      <c r="C30" s="722"/>
      <c r="D30" s="723"/>
      <c r="E30" s="723"/>
      <c r="F30" s="723"/>
      <c r="G30" s="723"/>
      <c r="H30" s="723"/>
      <c r="I30" s="723"/>
      <c r="J30" s="723"/>
      <c r="K30" s="723"/>
      <c r="L30" s="723"/>
      <c r="M30" s="723"/>
      <c r="N30" s="723"/>
      <c r="O30" s="723"/>
      <c r="P30" s="735"/>
      <c r="Q30" s="745"/>
      <c r="R30" s="745"/>
      <c r="S30" s="745"/>
      <c r="T30" s="701"/>
      <c r="U30" s="701"/>
      <c r="V30" s="702"/>
      <c r="W30" s="735"/>
      <c r="X30" s="745"/>
      <c r="Y30" s="745"/>
      <c r="Z30" s="745"/>
      <c r="AA30" s="701"/>
      <c r="AB30" s="701"/>
      <c r="AC30" s="896"/>
      <c r="AD30" s="882"/>
      <c r="AE30" s="714"/>
      <c r="AF30" s="745"/>
      <c r="AG30" s="745"/>
      <c r="AH30" s="527"/>
      <c r="AI30" s="745"/>
      <c r="AJ30" s="745"/>
      <c r="AK30" s="705"/>
      <c r="AL30" s="708"/>
      <c r="AM30" s="716"/>
      <c r="AN30" s="899"/>
      <c r="AO30" s="868"/>
      <c r="AP30" s="869"/>
      <c r="AQ30" s="869"/>
      <c r="AR30" s="869"/>
      <c r="AS30" s="702"/>
      <c r="AT30" s="740"/>
      <c r="AU30" s="745"/>
      <c r="AV30" s="708"/>
      <c r="AW30" s="890"/>
      <c r="AX30" s="890"/>
      <c r="AY30" s="705"/>
      <c r="AZ30" s="708"/>
      <c r="BA30" s="887"/>
      <c r="BB30" s="880"/>
      <c r="BC30" s="880"/>
      <c r="BD30" s="701"/>
      <c r="BE30" s="880"/>
      <c r="BF30" s="702"/>
      <c r="BG30" s="909"/>
      <c r="BH30" s="910"/>
      <c r="BI30" s="910"/>
      <c r="BJ30" s="913"/>
      <c r="BK30" s="886"/>
      <c r="BL30" s="701"/>
      <c r="BM30" s="701"/>
      <c r="BN30" s="896"/>
      <c r="BO30" s="735"/>
      <c r="BP30" s="701"/>
      <c r="BQ30" s="701"/>
      <c r="BR30" s="702"/>
      <c r="BS30" s="740"/>
      <c r="BT30" s="705"/>
      <c r="BU30" s="844"/>
      <c r="BV30" s="845"/>
      <c r="BW30" s="845"/>
      <c r="BX30" s="917"/>
      <c r="BY30" s="916"/>
      <c r="BZ30" s="240"/>
      <c r="CA30" s="240"/>
      <c r="CB30" s="248" t="s">
        <v>391</v>
      </c>
      <c r="CC30" s="248" t="s">
        <v>394</v>
      </c>
      <c r="CD30" s="248" t="s">
        <v>400</v>
      </c>
      <c r="CE30" s="248" t="s">
        <v>401</v>
      </c>
      <c r="CF30" s="108"/>
      <c r="CG30" s="853"/>
      <c r="CH30" s="711"/>
      <c r="CI30" s="711"/>
      <c r="CJ30" s="711"/>
      <c r="CK30" s="711"/>
      <c r="CL30" s="711"/>
      <c r="CM30" s="711"/>
      <c r="CN30" s="711"/>
      <c r="CO30" s="856"/>
      <c r="CP30" s="859"/>
      <c r="CQ30" s="711"/>
      <c r="CR30" s="711"/>
      <c r="CS30" s="711"/>
      <c r="CT30" s="722"/>
      <c r="CU30" s="723"/>
      <c r="CV30" s="843"/>
      <c r="CW30" s="108"/>
      <c r="DC30" s="108"/>
      <c r="DD30" s="108"/>
      <c r="DE30" s="108"/>
      <c r="DF30" s="108"/>
      <c r="DG30" s="108"/>
      <c r="DH30" s="108"/>
      <c r="DI30" s="108"/>
    </row>
    <row r="31" spans="2:148" ht="15.95" customHeight="1">
      <c r="B31" s="161">
        <v>1</v>
      </c>
      <c r="C31" s="670"/>
      <c r="D31" s="671"/>
      <c r="E31" s="671"/>
      <c r="F31" s="672"/>
      <c r="G31" s="673"/>
      <c r="H31" s="673"/>
      <c r="I31" s="674"/>
      <c r="J31" s="675"/>
      <c r="K31" s="691"/>
      <c r="L31" s="691"/>
      <c r="M31" s="691"/>
      <c r="N31" s="691"/>
      <c r="O31" s="691"/>
      <c r="P31" s="14" t="s">
        <v>3</v>
      </c>
      <c r="Q31" s="145" t="s">
        <v>3</v>
      </c>
      <c r="R31" s="145" t="s">
        <v>3</v>
      </c>
      <c r="S31" s="79" t="s">
        <v>5</v>
      </c>
      <c r="T31" s="684"/>
      <c r="U31" s="904"/>
      <c r="V31" s="905"/>
      <c r="W31" s="14" t="s">
        <v>3</v>
      </c>
      <c r="X31" s="145" t="s">
        <v>3</v>
      </c>
      <c r="Y31" s="145" t="s">
        <v>3</v>
      </c>
      <c r="Z31" s="79" t="s">
        <v>5</v>
      </c>
      <c r="AA31" s="684"/>
      <c r="AB31" s="904"/>
      <c r="AC31" s="904"/>
      <c r="AD31" s="14" t="s">
        <v>3</v>
      </c>
      <c r="AE31" s="16" t="s">
        <v>3</v>
      </c>
      <c r="AF31" s="16" t="s">
        <v>3</v>
      </c>
      <c r="AG31" s="16" t="s">
        <v>3</v>
      </c>
      <c r="AH31" s="16" t="s">
        <v>3</v>
      </c>
      <c r="AI31" s="79" t="s">
        <v>3</v>
      </c>
      <c r="AJ31" s="171"/>
      <c r="AK31" s="79" t="s">
        <v>429</v>
      </c>
      <c r="AL31" s="171"/>
      <c r="AM31" s="14" t="s">
        <v>3</v>
      </c>
      <c r="AN31" s="79" t="s">
        <v>3</v>
      </c>
      <c r="AO31" s="686"/>
      <c r="AP31" s="687"/>
      <c r="AQ31" s="687"/>
      <c r="AR31" s="687"/>
      <c r="AS31" s="251" t="str">
        <f t="shared" ref="AS31:AS62" si="0">IF(OR(AO31="",AO31="記載なし"),"",HLOOKUP($AO31,$CB$30:$CE$230,ROW(AS2),1))&amp;""</f>
        <v/>
      </c>
      <c r="AT31" s="14" t="s">
        <v>3</v>
      </c>
      <c r="AU31" s="16" t="s">
        <v>3</v>
      </c>
      <c r="AV31" s="154" t="s">
        <v>3</v>
      </c>
      <c r="AW31" s="159" t="s">
        <v>3</v>
      </c>
      <c r="AX31" s="79" t="s">
        <v>3</v>
      </c>
      <c r="AY31" s="79" t="s">
        <v>3</v>
      </c>
      <c r="AZ31" s="154" t="s">
        <v>3</v>
      </c>
      <c r="BA31" s="259"/>
      <c r="BB31" s="657" t="str">
        <f>IF($F$12="","",IF($BA31="","",HLOOKUP($F$12,別紙mast!$D$4:$K$7,3,FALSE)))</f>
        <v/>
      </c>
      <c r="BC31" s="657"/>
      <c r="BD31" s="260" t="str">
        <f>IF(AND($BA31=""),"",IF($BA31&lt;=$BB31,"○","×"))</f>
        <v/>
      </c>
      <c r="BE31" s="260" t="str">
        <f>IF($F$12="","",IF($BA31="","",HLOOKUP($F$12,別紙mast!$D$9:$K$11,3,FALSE)))</f>
        <v/>
      </c>
      <c r="BF31" s="175" t="str">
        <f>IF(AND($BE31=""),"",IF($BA31&lt;=$BE31,"○","×"))</f>
        <v/>
      </c>
      <c r="BG31" s="272"/>
      <c r="BH31" s="656" t="str">
        <f>IF($F$12="","",IF($BG31="","",HLOOKUP($F$12,別紙mast!$D$4:$K$7,4,FALSE)))</f>
        <v/>
      </c>
      <c r="BI31" s="656"/>
      <c r="BJ31" s="261" t="str">
        <f>IF(AND(BH31=""),"",IF(BG31&lt;=BH31,"○","×"))</f>
        <v/>
      </c>
      <c r="BK31" s="264"/>
      <c r="BL31" s="265"/>
      <c r="BM31" s="265"/>
      <c r="BN31" s="266"/>
      <c r="BO31" s="222"/>
      <c r="BP31" s="223"/>
      <c r="BQ31" s="223"/>
      <c r="BR31" s="224"/>
      <c r="BS31" s="267"/>
      <c r="BT31" s="268"/>
      <c r="BU31" s="270" t="str">
        <f>IF($CT31="","",TRUNC((((ROUNDUP(($BN31-$BK31)/1000,1)-(ROUNDUP(($BM31-$BK31)/1000,1)))/(ROUNDUP(($BN31-$BK31)/1000,1)))*100)))</f>
        <v/>
      </c>
      <c r="BV31" s="269" t="str">
        <f>IF($CG31="","",ROUNDUP(($CQ31/$CS31),2))</f>
        <v/>
      </c>
      <c r="BW31" s="247" t="str">
        <f>IF($CU31="","",TRUNC(($CU31/$CS31)*100))</f>
        <v/>
      </c>
      <c r="BX31" s="271" t="str">
        <f>IF($BS31="","",IF($BS31=0,"ー",IF($I$5="■","ー",SUM((100-$BW31)/100))))</f>
        <v/>
      </c>
      <c r="BY31" s="410" t="str">
        <f>IF($C31="","",$C31)</f>
        <v/>
      </c>
      <c r="BZ31" s="239"/>
      <c r="CA31" s="239"/>
      <c r="CB31" s="247" t="str">
        <f>IF(OR(BU31="",BW31=""),"",IF(AND($BU31&gt;=20,$BW31&gt;=100,$BD31="○",$BF31="○"),"○","×"))</f>
        <v/>
      </c>
      <c r="CC31" s="247" t="str">
        <f>IF(OR(BU31="",BW31=""),"",IF(AND($BU31&gt;=20,$BW31&gt;=100,$BD31="適"),"×",IF(AND($BU31&gt;=20,$BW31&gt;=75,$BW31&lt;100,$BD31="○",$BF31="○"),"○","×")))</f>
        <v/>
      </c>
      <c r="CD31" s="247" t="str">
        <f>IF(OR(BU31="",BW31=""),"",IF(AND($BU31&gt;=20,$BD31="○",$BF31="○"),"○","×"))</f>
        <v/>
      </c>
      <c r="CE31" s="247" t="str">
        <f>IF(OR(BU31="",BW31=""),"",IF(AND($BU31&gt;=20,$BW31&gt;=50,$BW31&lt;75,$BD31="○",$BF31="○"),"○","×"))</f>
        <v/>
      </c>
      <c r="CF31" s="115"/>
      <c r="CG31" s="200" t="str">
        <f>IF($BK31="","",SUM($BK31*$I31))</f>
        <v/>
      </c>
      <c r="CH31" s="199" t="str">
        <f>IF($BL31="","",SUM($BL31*$I31))</f>
        <v/>
      </c>
      <c r="CI31" s="199" t="str">
        <f>IF($BM31="","",SUM($BM31*$I31))</f>
        <v/>
      </c>
      <c r="CJ31" s="199" t="str">
        <f>IF($BN31="","",SUM($BN31*$I31))</f>
        <v/>
      </c>
      <c r="CK31" s="203" t="str">
        <f>IF($BO31="","",SUM($BO31*$I31))</f>
        <v/>
      </c>
      <c r="CL31" s="203" t="str">
        <f>IF($BP31="","",SUM($BP31*$I31))</f>
        <v/>
      </c>
      <c r="CM31" s="203" t="str">
        <f>IF($BQ31="","",SUM($BQ31*$I31))</f>
        <v/>
      </c>
      <c r="CN31" s="203" t="str">
        <f>IF($BR31="","",SUM($BR31*$I31))</f>
        <v/>
      </c>
      <c r="CO31" s="199" t="str">
        <f t="shared" ref="CO31:CO62" si="1">IF($BS31="","",SUM($BS31*$I31))</f>
        <v/>
      </c>
      <c r="CP31" s="226" t="str">
        <f t="shared" ref="CP31:CP62" si="2">IF($BT31="","",SUM($BT31*$I31))</f>
        <v/>
      </c>
      <c r="CQ31" s="203" t="str">
        <f>IF($BK31="","",ROUNDUP((($BL31-$BK31)/1000),1))</f>
        <v/>
      </c>
      <c r="CR31" s="203" t="str">
        <f>IF($BK31="","",ROUNDUP((($BM31-$BK31)/1000),1))</f>
        <v/>
      </c>
      <c r="CS31" s="203" t="str">
        <f>IF($BK31="","",ROUNDUP((($BN31-$BK31)/1000),1))</f>
        <v/>
      </c>
      <c r="CT31" s="256" t="str">
        <f>IF($CR31="","",($CS31-$CR31))</f>
        <v/>
      </c>
      <c r="CU31" s="257" t="str">
        <f>IF($CS31="","",SUM($CS31-$CV31))</f>
        <v/>
      </c>
      <c r="CV31" s="258" t="str">
        <f>IF($BK31="","",IF(($BM31-$BK31-$BS31)*0.001&gt;=0,ROUNDUP(($BM31-$BK31-$BS31)*0.001,1),ROUNDDOWN(($BM31-$BK31-$BS31)*0.001,1)))&amp;""</f>
        <v/>
      </c>
      <c r="CW31" s="115"/>
      <c r="DC31" s="115"/>
      <c r="DD31" s="115"/>
      <c r="DE31" s="115"/>
      <c r="DF31" s="115"/>
      <c r="DG31" s="115"/>
      <c r="DH31" s="115"/>
      <c r="DI31" s="125"/>
    </row>
    <row r="32" spans="2:148" ht="15.95" customHeight="1">
      <c r="B32" s="161">
        <v>2</v>
      </c>
      <c r="C32" s="670"/>
      <c r="D32" s="671"/>
      <c r="E32" s="671"/>
      <c r="F32" s="672"/>
      <c r="G32" s="673"/>
      <c r="H32" s="673"/>
      <c r="I32" s="674"/>
      <c r="J32" s="675"/>
      <c r="K32" s="682"/>
      <c r="L32" s="682"/>
      <c r="M32" s="682"/>
      <c r="N32" s="682"/>
      <c r="O32" s="682"/>
      <c r="P32" s="14" t="s">
        <v>3</v>
      </c>
      <c r="Q32" s="145" t="s">
        <v>3</v>
      </c>
      <c r="R32" s="145" t="s">
        <v>3</v>
      </c>
      <c r="S32" s="79" t="s">
        <v>3</v>
      </c>
      <c r="T32" s="683"/>
      <c r="U32" s="684"/>
      <c r="V32" s="685"/>
      <c r="W32" s="14" t="s">
        <v>3</v>
      </c>
      <c r="X32" s="145" t="s">
        <v>3</v>
      </c>
      <c r="Y32" s="145" t="s">
        <v>3</v>
      </c>
      <c r="Z32" s="79" t="s">
        <v>3</v>
      </c>
      <c r="AA32" s="683"/>
      <c r="AB32" s="684"/>
      <c r="AC32" s="684"/>
      <c r="AD32" s="14" t="s">
        <v>3</v>
      </c>
      <c r="AE32" s="16" t="s">
        <v>3</v>
      </c>
      <c r="AF32" s="16" t="s">
        <v>3</v>
      </c>
      <c r="AG32" s="16" t="s">
        <v>3</v>
      </c>
      <c r="AH32" s="16" t="s">
        <v>3</v>
      </c>
      <c r="AI32" s="79" t="s">
        <v>3</v>
      </c>
      <c r="AJ32" s="171"/>
      <c r="AK32" s="79" t="s">
        <v>3</v>
      </c>
      <c r="AL32" s="173"/>
      <c r="AM32" s="14" t="s">
        <v>3</v>
      </c>
      <c r="AN32" s="79" t="s">
        <v>3</v>
      </c>
      <c r="AO32" s="686"/>
      <c r="AP32" s="687"/>
      <c r="AQ32" s="687"/>
      <c r="AR32" s="687"/>
      <c r="AS32" s="251" t="str">
        <f t="shared" si="0"/>
        <v/>
      </c>
      <c r="AT32" s="14" t="s">
        <v>3</v>
      </c>
      <c r="AU32" s="16" t="s">
        <v>3</v>
      </c>
      <c r="AV32" s="154" t="s">
        <v>3</v>
      </c>
      <c r="AW32" s="159" t="s">
        <v>3</v>
      </c>
      <c r="AX32" s="79" t="s">
        <v>3</v>
      </c>
      <c r="AY32" s="79" t="s">
        <v>3</v>
      </c>
      <c r="AZ32" s="154" t="s">
        <v>3</v>
      </c>
      <c r="BA32" s="259"/>
      <c r="BB32" s="657" t="str">
        <f>IF($F$12="","",IF($BA32="","",HLOOKUP($F$12,別紙mast!$D$4:$K$7,3,FALSE)))</f>
        <v/>
      </c>
      <c r="BC32" s="657"/>
      <c r="BD32" s="260" t="str">
        <f>IF(AND($BA32=""),"",IF($BA32&lt;=$BB32,"○","×"))</f>
        <v/>
      </c>
      <c r="BE32" s="260" t="str">
        <f>IF($F$12="","",IF($BA32="","",HLOOKUP($F$12,別紙mast!$D$9:$K$11,3,FALSE)))</f>
        <v/>
      </c>
      <c r="BF32" s="175" t="str">
        <f>IF(AND($BE32=""),"",IF($BA32&lt;=$BE32,"○","×"))</f>
        <v/>
      </c>
      <c r="BG32" s="272"/>
      <c r="BH32" s="656" t="str">
        <f>IF($F$12="","",IF($BG32="","",HLOOKUP($F$12,別紙mast!$D$4:$K$7,4,FALSE)))</f>
        <v/>
      </c>
      <c r="BI32" s="656"/>
      <c r="BJ32" s="261" t="str">
        <f t="shared" ref="BJ32:BJ95" si="3">IF(AND(BH32=""),"",IF(BG32&lt;=BH32,"○","×"))</f>
        <v/>
      </c>
      <c r="BK32" s="264"/>
      <c r="BL32" s="265"/>
      <c r="BM32" s="265"/>
      <c r="BN32" s="266"/>
      <c r="BO32" s="222"/>
      <c r="BP32" s="223"/>
      <c r="BQ32" s="223"/>
      <c r="BR32" s="224"/>
      <c r="BS32" s="267"/>
      <c r="BT32" s="268"/>
      <c r="BU32" s="270" t="str">
        <f t="shared" ref="BU32:BU95" si="4">IF($CT32="","",TRUNC((((ROUNDUP(($BN32-$BK32)/1000,1)-(ROUNDUP(($BM32-$BK32)/1000,1)))/(ROUNDUP(($BN32-$BK32)/1000,1)))*100)))</f>
        <v/>
      </c>
      <c r="BV32" s="269" t="str">
        <f t="shared" ref="BV32:BV95" si="5">IF($CG32="","",ROUNDUP(($CQ32/$CS32),2))</f>
        <v/>
      </c>
      <c r="BW32" s="247" t="str">
        <f t="shared" ref="BW32:BW95" si="6">IF($CU32="","",TRUNC(($CU32/$CS32)*100))</f>
        <v/>
      </c>
      <c r="BX32" s="271" t="str">
        <f t="shared" ref="BX32:BX62" si="7">IF($BS32="","",IF($BS32=0,"ー",IF($I$5="■","ー",SUM((100-$BW32)/100))))</f>
        <v/>
      </c>
      <c r="BY32" s="410" t="str">
        <f t="shared" ref="BY32:BY95" si="8">IF($C32="","",$C32)</f>
        <v/>
      </c>
      <c r="BZ32" s="239"/>
      <c r="CA32" s="239"/>
      <c r="CB32" s="247" t="str">
        <f>IF(OR(BU32="",BW32=""),"",IF(AND($BU32&gt;=20,$BW32&gt;=100,$BD32="○",$BF32="○"),"○","×"))</f>
        <v/>
      </c>
      <c r="CC32" s="247" t="str">
        <f>IF(OR(BU32="",BW32=""),"",IF(AND($BU32&gt;=20,$BW32&gt;=100,$BD32="適"),"×",IF(AND($BU32&gt;=20,$BW32&gt;=75,$BW32&lt;100,$BD32="○",$BF32="○"),"○","×")))</f>
        <v/>
      </c>
      <c r="CD32" s="247" t="str">
        <f>IF(OR(BU32="",BW32=""),"",IF(AND($BU32&gt;=20,$BD32="○",$BF32="○"),"○","×"))</f>
        <v/>
      </c>
      <c r="CE32" s="247" t="str">
        <f>IF(OR(BU32="",BW32=""),"",IF(AND($BU32&gt;=20,$BW32&gt;=50,$BW32&lt;75,$BD32="○",$BF32="○"),"○","×"))</f>
        <v/>
      </c>
      <c r="CF32" s="115"/>
      <c r="CG32" s="200" t="str">
        <f t="shared" ref="CG32:CG47" si="9">IF($BK32="","",SUM($BK32*$I32))</f>
        <v/>
      </c>
      <c r="CH32" s="199" t="str">
        <f>IF($BL32="","",SUM($BL32*$I32))</f>
        <v/>
      </c>
      <c r="CI32" s="199" t="str">
        <f>IF($BM32="","",SUM($BM32*$I32))</f>
        <v/>
      </c>
      <c r="CJ32" s="199" t="str">
        <f>IF($BN32="","",SUM($BN32*$I32))</f>
        <v/>
      </c>
      <c r="CK32" s="203" t="str">
        <f>IF($BO32="","",SUM($BO32*$I32))</f>
        <v/>
      </c>
      <c r="CL32" s="203" t="str">
        <f>IF($BP32="","",SUM($BP32*$I32))</f>
        <v/>
      </c>
      <c r="CM32" s="203" t="str">
        <f>IF($BQ32="","",SUM($BQ32*$I32))</f>
        <v/>
      </c>
      <c r="CN32" s="203" t="str">
        <f>IF($BR32="","",SUM($BR32*$I32))</f>
        <v/>
      </c>
      <c r="CO32" s="199" t="str">
        <f t="shared" si="1"/>
        <v/>
      </c>
      <c r="CP32" s="226" t="str">
        <f t="shared" si="2"/>
        <v/>
      </c>
      <c r="CQ32" s="203" t="str">
        <f t="shared" ref="CQ32:CQ95" si="10">IF($BK32="","",ROUNDUP((($BL32-$BK32)/1000),1))</f>
        <v/>
      </c>
      <c r="CR32" s="203" t="str">
        <f t="shared" ref="CR32:CR95" si="11">IF($BK32="","",ROUNDUP((($BM32-$BK32)/1000),1))</f>
        <v/>
      </c>
      <c r="CS32" s="203" t="str">
        <f t="shared" ref="CS32:CS95" si="12">IF($BK32="","",ROUNDUP((($BN32-$BK32)/1000),1))</f>
        <v/>
      </c>
      <c r="CT32" s="256" t="str">
        <f t="shared" ref="CT32:CT95" si="13">IF($CR32="","",($CS32-$CR32))</f>
        <v/>
      </c>
      <c r="CU32" s="257" t="str">
        <f t="shared" ref="CU32:CU95" si="14">IF($CS32="","",SUM($CS32-$CV32))</f>
        <v/>
      </c>
      <c r="CV32" s="258" t="str">
        <f t="shared" ref="CV32:CV95" si="15">IF($BK32="","",IF(($BM32-$BK32-$BS32)*0.001&gt;=0,ROUNDUP(($BM32-$BK32-$BS32)*0.001,1),ROUNDDOWN(($BM32-$BK32-$BS32)*0.001,1)))&amp;""</f>
        <v/>
      </c>
      <c r="CW32" s="115"/>
      <c r="DC32" s="115"/>
      <c r="DD32" s="115"/>
      <c r="DE32" s="115"/>
      <c r="DF32" s="115"/>
      <c r="DG32" s="115"/>
      <c r="DH32" s="115"/>
      <c r="DI32" s="125"/>
    </row>
    <row r="33" spans="2:113" ht="15.95" customHeight="1">
      <c r="B33" s="161">
        <v>3</v>
      </c>
      <c r="C33" s="670"/>
      <c r="D33" s="671"/>
      <c r="E33" s="671"/>
      <c r="F33" s="672"/>
      <c r="G33" s="673"/>
      <c r="H33" s="673"/>
      <c r="I33" s="674"/>
      <c r="J33" s="675"/>
      <c r="K33" s="682"/>
      <c r="L33" s="682"/>
      <c r="M33" s="682"/>
      <c r="N33" s="682"/>
      <c r="O33" s="682"/>
      <c r="P33" s="14" t="s">
        <v>3</v>
      </c>
      <c r="Q33" s="145" t="s">
        <v>5</v>
      </c>
      <c r="R33" s="145" t="s">
        <v>3</v>
      </c>
      <c r="S33" s="79" t="s">
        <v>3</v>
      </c>
      <c r="T33" s="683"/>
      <c r="U33" s="684"/>
      <c r="V33" s="685"/>
      <c r="W33" s="14" t="s">
        <v>3</v>
      </c>
      <c r="X33" s="145" t="s">
        <v>5</v>
      </c>
      <c r="Y33" s="145" t="s">
        <v>5</v>
      </c>
      <c r="Z33" s="79" t="s">
        <v>3</v>
      </c>
      <c r="AA33" s="683"/>
      <c r="AB33" s="684"/>
      <c r="AC33" s="684"/>
      <c r="AD33" s="14" t="s">
        <v>3</v>
      </c>
      <c r="AE33" s="16" t="s">
        <v>3</v>
      </c>
      <c r="AF33" s="16" t="s">
        <v>3</v>
      </c>
      <c r="AG33" s="16" t="s">
        <v>3</v>
      </c>
      <c r="AH33" s="16" t="s">
        <v>3</v>
      </c>
      <c r="AI33" s="79" t="s">
        <v>3</v>
      </c>
      <c r="AJ33" s="171"/>
      <c r="AK33" s="79" t="s">
        <v>3</v>
      </c>
      <c r="AL33" s="173"/>
      <c r="AM33" s="14" t="s">
        <v>3</v>
      </c>
      <c r="AN33" s="79" t="s">
        <v>3</v>
      </c>
      <c r="AO33" s="686"/>
      <c r="AP33" s="687"/>
      <c r="AQ33" s="687"/>
      <c r="AR33" s="687"/>
      <c r="AS33" s="251" t="str">
        <f t="shared" si="0"/>
        <v/>
      </c>
      <c r="AT33" s="14" t="s">
        <v>3</v>
      </c>
      <c r="AU33" s="16" t="s">
        <v>3</v>
      </c>
      <c r="AV33" s="154" t="s">
        <v>3</v>
      </c>
      <c r="AW33" s="159" t="s">
        <v>3</v>
      </c>
      <c r="AX33" s="79" t="s">
        <v>3</v>
      </c>
      <c r="AY33" s="79" t="s">
        <v>3</v>
      </c>
      <c r="AZ33" s="154" t="s">
        <v>3</v>
      </c>
      <c r="BA33" s="259"/>
      <c r="BB33" s="657" t="str">
        <f>IF($F$12="","",IF($BA33="","",HLOOKUP($F$12,別紙mast!$D$4:$K$7,3,FALSE)))</f>
        <v/>
      </c>
      <c r="BC33" s="657"/>
      <c r="BD33" s="260" t="str">
        <f t="shared" ref="BD33:BD96" si="16">IF(AND($BA33=""),"",IF($BA33&lt;=$BB33,"○","×"))</f>
        <v/>
      </c>
      <c r="BE33" s="260" t="str">
        <f>IF($F$12="","",IF($BA33="","",HLOOKUP($F$12,別紙mast!$D$9:$K$11,3,FALSE)))</f>
        <v/>
      </c>
      <c r="BF33" s="175" t="str">
        <f t="shared" ref="BF33:BF96" si="17">IF(AND($BE33=""),"",IF($BA33&lt;=$BE33,"○","×"))</f>
        <v/>
      </c>
      <c r="BG33" s="272"/>
      <c r="BH33" s="656" t="str">
        <f>IF($F$12="","",IF($BG33="","",HLOOKUP($F$12,別紙mast!$D$4:$K$7,4,FALSE)))</f>
        <v/>
      </c>
      <c r="BI33" s="656"/>
      <c r="BJ33" s="261" t="str">
        <f t="shared" si="3"/>
        <v/>
      </c>
      <c r="BK33" s="264"/>
      <c r="BL33" s="265"/>
      <c r="BM33" s="265"/>
      <c r="BN33" s="266"/>
      <c r="BO33" s="222"/>
      <c r="BP33" s="223"/>
      <c r="BQ33" s="223"/>
      <c r="BR33" s="224"/>
      <c r="BS33" s="267"/>
      <c r="BT33" s="268"/>
      <c r="BU33" s="270" t="str">
        <f t="shared" si="4"/>
        <v/>
      </c>
      <c r="BV33" s="269" t="str">
        <f t="shared" si="5"/>
        <v/>
      </c>
      <c r="BW33" s="247" t="str">
        <f t="shared" si="6"/>
        <v/>
      </c>
      <c r="BX33" s="271" t="str">
        <f t="shared" si="7"/>
        <v/>
      </c>
      <c r="BY33" s="410" t="str">
        <f t="shared" si="8"/>
        <v/>
      </c>
      <c r="BZ33" s="239"/>
      <c r="CA33" s="239"/>
      <c r="CB33" s="247" t="str">
        <f t="shared" ref="CB33:CB62" si="18">IF(OR(BU33="",BW33=""),"",IF(AND($BU33&gt;=20,$BW33&gt;=100,$BD33="○",$BF33="○"),"○","×"))</f>
        <v/>
      </c>
      <c r="CC33" s="247" t="str">
        <f t="shared" ref="CC33:CC62" si="19">IF(OR(BU33="",BW33=""),"",IF(AND($BU33&gt;=20,$BW33&gt;=100,$BD33="適"),"×",IF(AND($BU33&gt;=20,$BW33&gt;=75,$BW33&lt;100,$BD33="○",$BF33="○"),"○","×")))</f>
        <v/>
      </c>
      <c r="CD33" s="247" t="str">
        <f t="shared" ref="CD33:CD62" si="20">IF(OR(BU33="",BW33=""),"",IF(AND($BU33&gt;=20,$BD33="○",$BF33="○"),"○","×"))</f>
        <v/>
      </c>
      <c r="CE33" s="247" t="str">
        <f t="shared" ref="CE33:CE62" si="21">IF(OR(BU33="",BW33=""),"",IF(AND($BU33&gt;=20,$BW33&gt;=50,$BW33&lt;75,$BD33="○",$BF33="○"),"○","×"))</f>
        <v/>
      </c>
      <c r="CF33" s="115"/>
      <c r="CG33" s="200" t="str">
        <f t="shared" si="9"/>
        <v/>
      </c>
      <c r="CH33" s="199" t="str">
        <f>IF($BL33="","",SUM($BL33*$I33))</f>
        <v/>
      </c>
      <c r="CI33" s="199" t="str">
        <f>IF($BM33="","",SUM($BM33*$I33))</f>
        <v/>
      </c>
      <c r="CJ33" s="199" t="str">
        <f>IF($BN33="","",SUM($BN33*$I33))</f>
        <v/>
      </c>
      <c r="CK33" s="203" t="str">
        <f>IF($BO33="","",SUM($BO33*$I33))</f>
        <v/>
      </c>
      <c r="CL33" s="203" t="str">
        <f>IF($BP33="","",SUM($BP33*$I33))</f>
        <v/>
      </c>
      <c r="CM33" s="203" t="str">
        <f>IF($BQ33="","",SUM($BQ33*$I33))</f>
        <v/>
      </c>
      <c r="CN33" s="203" t="str">
        <f>IF($BR33="","",SUM($BR33*$I33))</f>
        <v/>
      </c>
      <c r="CO33" s="199" t="str">
        <f t="shared" si="1"/>
        <v/>
      </c>
      <c r="CP33" s="226" t="str">
        <f t="shared" si="2"/>
        <v/>
      </c>
      <c r="CQ33" s="203" t="str">
        <f t="shared" si="10"/>
        <v/>
      </c>
      <c r="CR33" s="203" t="str">
        <f t="shared" si="11"/>
        <v/>
      </c>
      <c r="CS33" s="203" t="str">
        <f t="shared" si="12"/>
        <v/>
      </c>
      <c r="CT33" s="256" t="str">
        <f t="shared" si="13"/>
        <v/>
      </c>
      <c r="CU33" s="257" t="str">
        <f t="shared" si="14"/>
        <v/>
      </c>
      <c r="CV33" s="258" t="str">
        <f t="shared" si="15"/>
        <v/>
      </c>
      <c r="CW33" s="115"/>
      <c r="DC33" s="115"/>
      <c r="DD33" s="115"/>
      <c r="DE33" s="115"/>
      <c r="DF33" s="115"/>
      <c r="DG33" s="115"/>
      <c r="DH33" s="115"/>
      <c r="DI33" s="125"/>
    </row>
    <row r="34" spans="2:113" ht="15.95" customHeight="1">
      <c r="B34" s="161">
        <v>4</v>
      </c>
      <c r="C34" s="670"/>
      <c r="D34" s="671"/>
      <c r="E34" s="671"/>
      <c r="F34" s="672"/>
      <c r="G34" s="673"/>
      <c r="H34" s="673"/>
      <c r="I34" s="674"/>
      <c r="J34" s="675"/>
      <c r="K34" s="682"/>
      <c r="L34" s="682"/>
      <c r="M34" s="682"/>
      <c r="N34" s="682"/>
      <c r="O34" s="682"/>
      <c r="P34" s="14" t="s">
        <v>3</v>
      </c>
      <c r="Q34" s="145" t="s">
        <v>3</v>
      </c>
      <c r="R34" s="145" t="s">
        <v>3</v>
      </c>
      <c r="S34" s="79" t="s">
        <v>3</v>
      </c>
      <c r="T34" s="683"/>
      <c r="U34" s="684"/>
      <c r="V34" s="685"/>
      <c r="W34" s="14" t="s">
        <v>3</v>
      </c>
      <c r="X34" s="145" t="s">
        <v>3</v>
      </c>
      <c r="Y34" s="145" t="s">
        <v>3</v>
      </c>
      <c r="Z34" s="79" t="s">
        <v>3</v>
      </c>
      <c r="AA34" s="683"/>
      <c r="AB34" s="684"/>
      <c r="AC34" s="684"/>
      <c r="AD34" s="14" t="s">
        <v>3</v>
      </c>
      <c r="AE34" s="16" t="s">
        <v>3</v>
      </c>
      <c r="AF34" s="16" t="s">
        <v>3</v>
      </c>
      <c r="AG34" s="16" t="s">
        <v>3</v>
      </c>
      <c r="AH34" s="16" t="s">
        <v>3</v>
      </c>
      <c r="AI34" s="79" t="s">
        <v>3</v>
      </c>
      <c r="AJ34" s="171"/>
      <c r="AK34" s="79" t="s">
        <v>3</v>
      </c>
      <c r="AL34" s="173"/>
      <c r="AM34" s="14" t="s">
        <v>3</v>
      </c>
      <c r="AN34" s="79" t="s">
        <v>3</v>
      </c>
      <c r="AO34" s="686"/>
      <c r="AP34" s="687"/>
      <c r="AQ34" s="687"/>
      <c r="AR34" s="687"/>
      <c r="AS34" s="251" t="str">
        <f t="shared" si="0"/>
        <v/>
      </c>
      <c r="AT34" s="14" t="s">
        <v>3</v>
      </c>
      <c r="AU34" s="16" t="s">
        <v>3</v>
      </c>
      <c r="AV34" s="154" t="s">
        <v>3</v>
      </c>
      <c r="AW34" s="159" t="s">
        <v>3</v>
      </c>
      <c r="AX34" s="79" t="s">
        <v>3</v>
      </c>
      <c r="AY34" s="79" t="s">
        <v>3</v>
      </c>
      <c r="AZ34" s="154" t="s">
        <v>3</v>
      </c>
      <c r="BA34" s="259"/>
      <c r="BB34" s="657" t="str">
        <f>IF($F$12="","",IF($BA34="","",HLOOKUP($F$12,別紙mast!$D$4:$K$7,3,FALSE)))</f>
        <v/>
      </c>
      <c r="BC34" s="657"/>
      <c r="BD34" s="260" t="str">
        <f t="shared" si="16"/>
        <v/>
      </c>
      <c r="BE34" s="260" t="str">
        <f>IF($F$12="","",IF($BA34="","",HLOOKUP($F$12,別紙mast!$D$9:$K$11,3,FALSE)))</f>
        <v/>
      </c>
      <c r="BF34" s="175" t="str">
        <f t="shared" si="17"/>
        <v/>
      </c>
      <c r="BG34" s="272"/>
      <c r="BH34" s="656" t="str">
        <f>IF($F$12="","",IF($BG34="","",HLOOKUP($F$12,別紙mast!$D$4:$K$7,4,FALSE)))</f>
        <v/>
      </c>
      <c r="BI34" s="656"/>
      <c r="BJ34" s="261" t="str">
        <f t="shared" si="3"/>
        <v/>
      </c>
      <c r="BK34" s="264"/>
      <c r="BL34" s="265"/>
      <c r="BM34" s="265"/>
      <c r="BN34" s="266"/>
      <c r="BO34" s="222"/>
      <c r="BP34" s="223"/>
      <c r="BQ34" s="223"/>
      <c r="BR34" s="224"/>
      <c r="BS34" s="267"/>
      <c r="BT34" s="268"/>
      <c r="BU34" s="270" t="str">
        <f t="shared" si="4"/>
        <v/>
      </c>
      <c r="BV34" s="269" t="str">
        <f t="shared" si="5"/>
        <v/>
      </c>
      <c r="BW34" s="247" t="str">
        <f t="shared" si="6"/>
        <v/>
      </c>
      <c r="BX34" s="271" t="str">
        <f t="shared" si="7"/>
        <v/>
      </c>
      <c r="BY34" s="410" t="str">
        <f t="shared" si="8"/>
        <v/>
      </c>
      <c r="BZ34" s="239"/>
      <c r="CA34" s="239"/>
      <c r="CB34" s="247" t="str">
        <f t="shared" si="18"/>
        <v/>
      </c>
      <c r="CC34" s="247" t="str">
        <f t="shared" si="19"/>
        <v/>
      </c>
      <c r="CD34" s="247" t="str">
        <f t="shared" si="20"/>
        <v/>
      </c>
      <c r="CE34" s="247" t="str">
        <f t="shared" si="21"/>
        <v/>
      </c>
      <c r="CF34" s="115"/>
      <c r="CG34" s="200" t="str">
        <f t="shared" si="9"/>
        <v/>
      </c>
      <c r="CH34" s="199" t="str">
        <f>IF($BL34="","",SUM($BL34*$I34))</f>
        <v/>
      </c>
      <c r="CI34" s="199" t="str">
        <f>IF($BM34="","",SUM($BM34*$I34))</f>
        <v/>
      </c>
      <c r="CJ34" s="199" t="str">
        <f>IF($BN34="","",SUM($BN34*$I34))</f>
        <v/>
      </c>
      <c r="CK34" s="203" t="str">
        <f>IF($BO34="","",SUM($BO34*$I34))</f>
        <v/>
      </c>
      <c r="CL34" s="203" t="str">
        <f>IF($BP34="","",SUM($BP34*$I34))</f>
        <v/>
      </c>
      <c r="CM34" s="203" t="str">
        <f>IF($BQ34="","",SUM($BQ34*$I34))</f>
        <v/>
      </c>
      <c r="CN34" s="203" t="str">
        <f>IF($BR34="","",SUM($BR34*$I34))</f>
        <v/>
      </c>
      <c r="CO34" s="199" t="str">
        <f>IF($BS34="","",SUM($BS34*$I34))</f>
        <v/>
      </c>
      <c r="CP34" s="226" t="str">
        <f>IF($BT34="","",SUM($BT34*$I34))</f>
        <v/>
      </c>
      <c r="CQ34" s="203" t="str">
        <f t="shared" si="10"/>
        <v/>
      </c>
      <c r="CR34" s="203" t="str">
        <f t="shared" si="11"/>
        <v/>
      </c>
      <c r="CS34" s="203" t="str">
        <f t="shared" si="12"/>
        <v/>
      </c>
      <c r="CT34" s="256" t="str">
        <f t="shared" si="13"/>
        <v/>
      </c>
      <c r="CU34" s="257" t="str">
        <f t="shared" si="14"/>
        <v/>
      </c>
      <c r="CV34" s="258" t="str">
        <f t="shared" si="15"/>
        <v/>
      </c>
      <c r="CW34" s="115"/>
      <c r="DC34" s="115"/>
      <c r="DD34" s="115"/>
      <c r="DE34" s="115"/>
      <c r="DF34" s="115"/>
      <c r="DG34" s="115"/>
      <c r="DH34" s="115"/>
      <c r="DI34" s="125"/>
    </row>
    <row r="35" spans="2:113" ht="15.95" customHeight="1">
      <c r="B35" s="161">
        <v>5</v>
      </c>
      <c r="C35" s="670"/>
      <c r="D35" s="671"/>
      <c r="E35" s="671"/>
      <c r="F35" s="672"/>
      <c r="G35" s="673"/>
      <c r="H35" s="673"/>
      <c r="I35" s="674"/>
      <c r="J35" s="675"/>
      <c r="K35" s="682"/>
      <c r="L35" s="682"/>
      <c r="M35" s="682"/>
      <c r="N35" s="682"/>
      <c r="O35" s="682"/>
      <c r="P35" s="14" t="s">
        <v>3</v>
      </c>
      <c r="Q35" s="145" t="s">
        <v>3</v>
      </c>
      <c r="R35" s="145" t="s">
        <v>3</v>
      </c>
      <c r="S35" s="79" t="s">
        <v>3</v>
      </c>
      <c r="T35" s="683"/>
      <c r="U35" s="684"/>
      <c r="V35" s="685"/>
      <c r="W35" s="14" t="s">
        <v>3</v>
      </c>
      <c r="X35" s="145" t="s">
        <v>3</v>
      </c>
      <c r="Y35" s="145" t="s">
        <v>3</v>
      </c>
      <c r="Z35" s="79" t="s">
        <v>3</v>
      </c>
      <c r="AA35" s="683"/>
      <c r="AB35" s="684"/>
      <c r="AC35" s="684"/>
      <c r="AD35" s="14" t="s">
        <v>3</v>
      </c>
      <c r="AE35" s="16" t="s">
        <v>3</v>
      </c>
      <c r="AF35" s="16" t="s">
        <v>3</v>
      </c>
      <c r="AG35" s="16" t="s">
        <v>3</v>
      </c>
      <c r="AH35" s="16" t="s">
        <v>3</v>
      </c>
      <c r="AI35" s="79" t="s">
        <v>3</v>
      </c>
      <c r="AJ35" s="171"/>
      <c r="AK35" s="79" t="s">
        <v>3</v>
      </c>
      <c r="AL35" s="173"/>
      <c r="AM35" s="14" t="s">
        <v>3</v>
      </c>
      <c r="AN35" s="79" t="s">
        <v>3</v>
      </c>
      <c r="AO35" s="686"/>
      <c r="AP35" s="687"/>
      <c r="AQ35" s="687"/>
      <c r="AR35" s="687"/>
      <c r="AS35" s="251" t="str">
        <f t="shared" si="0"/>
        <v/>
      </c>
      <c r="AT35" s="14" t="s">
        <v>3</v>
      </c>
      <c r="AU35" s="16" t="s">
        <v>3</v>
      </c>
      <c r="AV35" s="154" t="s">
        <v>3</v>
      </c>
      <c r="AW35" s="159" t="s">
        <v>3</v>
      </c>
      <c r="AX35" s="79" t="s">
        <v>3</v>
      </c>
      <c r="AY35" s="79" t="s">
        <v>3</v>
      </c>
      <c r="AZ35" s="154" t="s">
        <v>3</v>
      </c>
      <c r="BA35" s="259"/>
      <c r="BB35" s="657" t="str">
        <f>IF($F$12="","",IF($BA35="","",HLOOKUP($F$12,別紙mast!$D$4:$K$7,3,FALSE)))</f>
        <v/>
      </c>
      <c r="BC35" s="657"/>
      <c r="BD35" s="260" t="str">
        <f>IF(AND($BA35=""),"",IF($BA35&lt;=$BB35,"○","×"))</f>
        <v/>
      </c>
      <c r="BE35" s="260" t="str">
        <f>IF($F$12="","",IF($BA35="","",HLOOKUP($F$12,別紙mast!$D$9:$K$11,3,FALSE)))</f>
        <v/>
      </c>
      <c r="BF35" s="175" t="str">
        <f>IF(AND($BE35=""),"",IF($BA35&lt;=$BE35,"○","×"))</f>
        <v/>
      </c>
      <c r="BG35" s="272"/>
      <c r="BH35" s="656" t="str">
        <f>IF($F$12="","",IF($BG35="","",HLOOKUP($F$12,別紙mast!$D$4:$K$7,4,FALSE)))</f>
        <v/>
      </c>
      <c r="BI35" s="656"/>
      <c r="BJ35" s="261" t="str">
        <f t="shared" si="3"/>
        <v/>
      </c>
      <c r="BK35" s="264"/>
      <c r="BL35" s="265"/>
      <c r="BM35" s="265"/>
      <c r="BN35" s="266"/>
      <c r="BO35" s="222"/>
      <c r="BP35" s="223"/>
      <c r="BQ35" s="223"/>
      <c r="BR35" s="224"/>
      <c r="BS35" s="267"/>
      <c r="BT35" s="268"/>
      <c r="BU35" s="270" t="str">
        <f t="shared" si="4"/>
        <v/>
      </c>
      <c r="BV35" s="269" t="str">
        <f t="shared" si="5"/>
        <v/>
      </c>
      <c r="BW35" s="247" t="str">
        <f t="shared" si="6"/>
        <v/>
      </c>
      <c r="BX35" s="271" t="str">
        <f t="shared" si="7"/>
        <v/>
      </c>
      <c r="BY35" s="410" t="str">
        <f t="shared" si="8"/>
        <v/>
      </c>
      <c r="BZ35" s="239"/>
      <c r="CA35" s="239"/>
      <c r="CB35" s="247" t="str">
        <f t="shared" si="18"/>
        <v/>
      </c>
      <c r="CC35" s="247" t="str">
        <f t="shared" si="19"/>
        <v/>
      </c>
      <c r="CD35" s="247" t="str">
        <f t="shared" si="20"/>
        <v/>
      </c>
      <c r="CE35" s="247" t="str">
        <f t="shared" si="21"/>
        <v/>
      </c>
      <c r="CF35" s="115"/>
      <c r="CG35" s="200" t="str">
        <f t="shared" si="9"/>
        <v/>
      </c>
      <c r="CH35" s="199" t="str">
        <f>IF($BL35="","",SUM($BL35*$I35))</f>
        <v/>
      </c>
      <c r="CI35" s="199" t="str">
        <f>IF($BM35="","",SUM($BM35*$I35))</f>
        <v/>
      </c>
      <c r="CJ35" s="199" t="str">
        <f>IF($BN35="","",SUM($BN35*$I35))</f>
        <v/>
      </c>
      <c r="CK35" s="203" t="str">
        <f>IF($BO35="","",SUM($BO35*$I35))</f>
        <v/>
      </c>
      <c r="CL35" s="203" t="str">
        <f>IF($BP35="","",SUM($BP35*$I35))</f>
        <v/>
      </c>
      <c r="CM35" s="203" t="str">
        <f>IF($BQ35="","",SUM($BQ35*$I35))</f>
        <v/>
      </c>
      <c r="CN35" s="203" t="str">
        <f>IF($BR35="","",SUM($BR35*$I35))</f>
        <v/>
      </c>
      <c r="CO35" s="199" t="str">
        <f>IF($BS35="","",SUM($BS35*$I35))</f>
        <v/>
      </c>
      <c r="CP35" s="226" t="str">
        <f>IF($BT35="","",SUM($BT35*$I35))</f>
        <v/>
      </c>
      <c r="CQ35" s="203" t="str">
        <f t="shared" si="10"/>
        <v/>
      </c>
      <c r="CR35" s="203" t="str">
        <f t="shared" si="11"/>
        <v/>
      </c>
      <c r="CS35" s="203" t="str">
        <f t="shared" si="12"/>
        <v/>
      </c>
      <c r="CT35" s="256" t="str">
        <f t="shared" si="13"/>
        <v/>
      </c>
      <c r="CU35" s="257" t="str">
        <f t="shared" si="14"/>
        <v/>
      </c>
      <c r="CV35" s="258" t="str">
        <f t="shared" si="15"/>
        <v/>
      </c>
      <c r="CW35" s="115"/>
      <c r="CX35" s="115"/>
      <c r="CY35" s="115"/>
      <c r="DC35" s="115"/>
      <c r="DD35" s="115"/>
      <c r="DE35" s="115"/>
      <c r="DF35" s="115"/>
      <c r="DG35" s="115"/>
      <c r="DH35" s="115"/>
      <c r="DI35" s="125"/>
    </row>
    <row r="36" spans="2:113" ht="15.95" customHeight="1">
      <c r="B36" s="161">
        <v>6</v>
      </c>
      <c r="C36" s="670"/>
      <c r="D36" s="671"/>
      <c r="E36" s="671"/>
      <c r="F36" s="672"/>
      <c r="G36" s="673"/>
      <c r="H36" s="673"/>
      <c r="I36" s="674"/>
      <c r="J36" s="675"/>
      <c r="K36" s="682"/>
      <c r="L36" s="682"/>
      <c r="M36" s="682"/>
      <c r="N36" s="682"/>
      <c r="O36" s="682"/>
      <c r="P36" s="14" t="s">
        <v>3</v>
      </c>
      <c r="Q36" s="145" t="s">
        <v>3</v>
      </c>
      <c r="R36" s="145" t="s">
        <v>3</v>
      </c>
      <c r="S36" s="79" t="s">
        <v>3</v>
      </c>
      <c r="T36" s="683"/>
      <c r="U36" s="684"/>
      <c r="V36" s="685"/>
      <c r="W36" s="14" t="s">
        <v>3</v>
      </c>
      <c r="X36" s="145" t="s">
        <v>3</v>
      </c>
      <c r="Y36" s="145" t="s">
        <v>3</v>
      </c>
      <c r="Z36" s="79" t="s">
        <v>3</v>
      </c>
      <c r="AA36" s="683"/>
      <c r="AB36" s="684"/>
      <c r="AC36" s="684"/>
      <c r="AD36" s="14" t="s">
        <v>3</v>
      </c>
      <c r="AE36" s="16" t="s">
        <v>3</v>
      </c>
      <c r="AF36" s="16" t="s">
        <v>3</v>
      </c>
      <c r="AG36" s="16" t="s">
        <v>3</v>
      </c>
      <c r="AH36" s="16" t="s">
        <v>3</v>
      </c>
      <c r="AI36" s="79" t="s">
        <v>3</v>
      </c>
      <c r="AJ36" s="171"/>
      <c r="AK36" s="79" t="s">
        <v>3</v>
      </c>
      <c r="AL36" s="173"/>
      <c r="AM36" s="14" t="s">
        <v>3</v>
      </c>
      <c r="AN36" s="79" t="s">
        <v>3</v>
      </c>
      <c r="AO36" s="686"/>
      <c r="AP36" s="687"/>
      <c r="AQ36" s="687"/>
      <c r="AR36" s="687"/>
      <c r="AS36" s="251" t="str">
        <f t="shared" si="0"/>
        <v/>
      </c>
      <c r="AT36" s="14" t="s">
        <v>3</v>
      </c>
      <c r="AU36" s="16" t="s">
        <v>3</v>
      </c>
      <c r="AV36" s="154" t="s">
        <v>3</v>
      </c>
      <c r="AW36" s="159" t="s">
        <v>3</v>
      </c>
      <c r="AX36" s="79" t="s">
        <v>3</v>
      </c>
      <c r="AY36" s="79" t="s">
        <v>3</v>
      </c>
      <c r="AZ36" s="154" t="s">
        <v>3</v>
      </c>
      <c r="BA36" s="259"/>
      <c r="BB36" s="657" t="str">
        <f>IF($F$12="","",IF($BA36="","",HLOOKUP($F$12,別紙mast!$D$4:$K$7,3,FALSE)))</f>
        <v/>
      </c>
      <c r="BC36" s="657"/>
      <c r="BD36" s="260" t="str">
        <f t="shared" si="16"/>
        <v/>
      </c>
      <c r="BE36" s="260" t="str">
        <f>IF($F$12="","",IF($BA36="","",HLOOKUP($F$12,別紙mast!$D$9:$K$11,3,FALSE)))</f>
        <v/>
      </c>
      <c r="BF36" s="175" t="str">
        <f t="shared" si="17"/>
        <v/>
      </c>
      <c r="BG36" s="272"/>
      <c r="BH36" s="656" t="str">
        <f>IF($F$12="","",IF($BG36="","",HLOOKUP($F$12,別紙mast!$D$4:$K$7,4,FALSE)))</f>
        <v/>
      </c>
      <c r="BI36" s="656"/>
      <c r="BJ36" s="261" t="str">
        <f t="shared" si="3"/>
        <v/>
      </c>
      <c r="BK36" s="264"/>
      <c r="BL36" s="265"/>
      <c r="BM36" s="265"/>
      <c r="BN36" s="266"/>
      <c r="BO36" s="222"/>
      <c r="BP36" s="223"/>
      <c r="BQ36" s="223"/>
      <c r="BR36" s="224"/>
      <c r="BS36" s="267"/>
      <c r="BT36" s="268"/>
      <c r="BU36" s="270" t="str">
        <f t="shared" si="4"/>
        <v/>
      </c>
      <c r="BV36" s="269" t="str">
        <f t="shared" si="5"/>
        <v/>
      </c>
      <c r="BW36" s="247" t="str">
        <f t="shared" si="6"/>
        <v/>
      </c>
      <c r="BX36" s="271" t="str">
        <f t="shared" si="7"/>
        <v/>
      </c>
      <c r="BY36" s="410" t="str">
        <f t="shared" si="8"/>
        <v/>
      </c>
      <c r="BZ36" s="239"/>
      <c r="CA36" s="239"/>
      <c r="CB36" s="247" t="str">
        <f t="shared" si="18"/>
        <v/>
      </c>
      <c r="CC36" s="247" t="str">
        <f t="shared" si="19"/>
        <v/>
      </c>
      <c r="CD36" s="247" t="str">
        <f t="shared" si="20"/>
        <v/>
      </c>
      <c r="CE36" s="247" t="str">
        <f t="shared" si="21"/>
        <v/>
      </c>
      <c r="CF36" s="115"/>
      <c r="CG36" s="200" t="str">
        <f t="shared" si="9"/>
        <v/>
      </c>
      <c r="CH36" s="199" t="str">
        <f t="shared" ref="CH36:CH95" si="22">IF($BL36="","",SUM($BL36*$I36))</f>
        <v/>
      </c>
      <c r="CI36" s="199" t="str">
        <f t="shared" ref="CI36:CI95" si="23">IF($BM36="","",SUM($BM36*$I36))</f>
        <v/>
      </c>
      <c r="CJ36" s="199" t="str">
        <f t="shared" ref="CJ36:CJ95" si="24">IF($BN36="","",SUM($BN36*$I36))</f>
        <v/>
      </c>
      <c r="CK36" s="203" t="str">
        <f t="shared" ref="CK36:CK95" si="25">IF($BO36="","",SUM($BO36*$I36))</f>
        <v/>
      </c>
      <c r="CL36" s="203" t="str">
        <f t="shared" ref="CL36:CL95" si="26">IF($BP36="","",SUM($BP36*$I36))</f>
        <v/>
      </c>
      <c r="CM36" s="203" t="str">
        <f t="shared" ref="CM36:CM95" si="27">IF($BQ36="","",SUM($BQ36*$I36))</f>
        <v/>
      </c>
      <c r="CN36" s="203" t="str">
        <f t="shared" ref="CN36:CN95" si="28">IF($BR36="","",SUM($BR36*$I36))</f>
        <v/>
      </c>
      <c r="CO36" s="199" t="str">
        <f t="shared" si="1"/>
        <v/>
      </c>
      <c r="CP36" s="226" t="str">
        <f t="shared" si="2"/>
        <v/>
      </c>
      <c r="CQ36" s="203" t="str">
        <f t="shared" si="10"/>
        <v/>
      </c>
      <c r="CR36" s="203" t="str">
        <f t="shared" si="11"/>
        <v/>
      </c>
      <c r="CS36" s="203" t="str">
        <f t="shared" si="12"/>
        <v/>
      </c>
      <c r="CT36" s="256" t="str">
        <f t="shared" si="13"/>
        <v/>
      </c>
      <c r="CU36" s="257" t="str">
        <f t="shared" si="14"/>
        <v/>
      </c>
      <c r="CV36" s="258" t="str">
        <f t="shared" si="15"/>
        <v/>
      </c>
      <c r="CW36" s="115"/>
      <c r="CX36" s="115"/>
      <c r="CY36" s="115"/>
      <c r="DC36" s="115"/>
      <c r="DD36" s="115"/>
      <c r="DE36" s="115"/>
      <c r="DF36" s="115"/>
      <c r="DG36" s="115"/>
      <c r="DH36" s="115"/>
      <c r="DI36" s="125"/>
    </row>
    <row r="37" spans="2:113" ht="15.95" customHeight="1">
      <c r="B37" s="161">
        <v>7</v>
      </c>
      <c r="C37" s="670"/>
      <c r="D37" s="671"/>
      <c r="E37" s="671"/>
      <c r="F37" s="672"/>
      <c r="G37" s="673"/>
      <c r="H37" s="673"/>
      <c r="I37" s="674"/>
      <c r="J37" s="675"/>
      <c r="K37" s="682"/>
      <c r="L37" s="682"/>
      <c r="M37" s="682"/>
      <c r="N37" s="682"/>
      <c r="O37" s="682"/>
      <c r="P37" s="14" t="s">
        <v>3</v>
      </c>
      <c r="Q37" s="145" t="s">
        <v>3</v>
      </c>
      <c r="R37" s="145" t="s">
        <v>3</v>
      </c>
      <c r="S37" s="79" t="s">
        <v>3</v>
      </c>
      <c r="T37" s="683"/>
      <c r="U37" s="684"/>
      <c r="V37" s="685"/>
      <c r="W37" s="14" t="s">
        <v>3</v>
      </c>
      <c r="X37" s="145" t="s">
        <v>3</v>
      </c>
      <c r="Y37" s="145" t="s">
        <v>3</v>
      </c>
      <c r="Z37" s="79" t="s">
        <v>3</v>
      </c>
      <c r="AA37" s="683"/>
      <c r="AB37" s="684"/>
      <c r="AC37" s="684"/>
      <c r="AD37" s="14" t="s">
        <v>3</v>
      </c>
      <c r="AE37" s="16" t="s">
        <v>3</v>
      </c>
      <c r="AF37" s="16" t="s">
        <v>3</v>
      </c>
      <c r="AG37" s="16" t="s">
        <v>3</v>
      </c>
      <c r="AH37" s="16" t="s">
        <v>3</v>
      </c>
      <c r="AI37" s="79" t="s">
        <v>3</v>
      </c>
      <c r="AJ37" s="171"/>
      <c r="AK37" s="79" t="s">
        <v>3</v>
      </c>
      <c r="AL37" s="173"/>
      <c r="AM37" s="14" t="s">
        <v>3</v>
      </c>
      <c r="AN37" s="79" t="s">
        <v>3</v>
      </c>
      <c r="AO37" s="686"/>
      <c r="AP37" s="687"/>
      <c r="AQ37" s="687"/>
      <c r="AR37" s="687"/>
      <c r="AS37" s="251" t="str">
        <f t="shared" si="0"/>
        <v/>
      </c>
      <c r="AT37" s="14" t="s">
        <v>3</v>
      </c>
      <c r="AU37" s="16" t="s">
        <v>3</v>
      </c>
      <c r="AV37" s="154" t="s">
        <v>3</v>
      </c>
      <c r="AW37" s="159" t="s">
        <v>3</v>
      </c>
      <c r="AX37" s="79" t="s">
        <v>3</v>
      </c>
      <c r="AY37" s="79" t="s">
        <v>3</v>
      </c>
      <c r="AZ37" s="154" t="s">
        <v>3</v>
      </c>
      <c r="BA37" s="259"/>
      <c r="BB37" s="657" t="str">
        <f>IF($F$12="","",IF($BA37="","",HLOOKUP($F$12,別紙mast!$D$4:$K$7,3,FALSE)))</f>
        <v/>
      </c>
      <c r="BC37" s="657"/>
      <c r="BD37" s="260" t="str">
        <f t="shared" si="16"/>
        <v/>
      </c>
      <c r="BE37" s="260" t="str">
        <f>IF($F$12="","",IF($BA37="","",HLOOKUP($F$12,別紙mast!$D$9:$K$11,3,FALSE)))</f>
        <v/>
      </c>
      <c r="BF37" s="175" t="str">
        <f t="shared" si="17"/>
        <v/>
      </c>
      <c r="BG37" s="272"/>
      <c r="BH37" s="656" t="str">
        <f>IF($F$12="","",IF($BG37="","",HLOOKUP($F$12,別紙mast!$D$4:$K$7,4,FALSE)))</f>
        <v/>
      </c>
      <c r="BI37" s="656"/>
      <c r="BJ37" s="261" t="str">
        <f t="shared" si="3"/>
        <v/>
      </c>
      <c r="BK37" s="264"/>
      <c r="BL37" s="265"/>
      <c r="BM37" s="265"/>
      <c r="BN37" s="266"/>
      <c r="BO37" s="222"/>
      <c r="BP37" s="223"/>
      <c r="BQ37" s="223"/>
      <c r="BR37" s="224"/>
      <c r="BS37" s="267"/>
      <c r="BT37" s="268"/>
      <c r="BU37" s="270" t="str">
        <f t="shared" si="4"/>
        <v/>
      </c>
      <c r="BV37" s="269" t="str">
        <f t="shared" si="5"/>
        <v/>
      </c>
      <c r="BW37" s="247" t="str">
        <f t="shared" si="6"/>
        <v/>
      </c>
      <c r="BX37" s="271" t="str">
        <f t="shared" si="7"/>
        <v/>
      </c>
      <c r="BY37" s="410" t="str">
        <f t="shared" si="8"/>
        <v/>
      </c>
      <c r="BZ37" s="239"/>
      <c r="CA37" s="239"/>
      <c r="CB37" s="247" t="str">
        <f t="shared" si="18"/>
        <v/>
      </c>
      <c r="CC37" s="247" t="str">
        <f t="shared" si="19"/>
        <v/>
      </c>
      <c r="CD37" s="247" t="str">
        <f t="shared" si="20"/>
        <v/>
      </c>
      <c r="CE37" s="247" t="str">
        <f t="shared" si="21"/>
        <v/>
      </c>
      <c r="CF37" s="115"/>
      <c r="CG37" s="200" t="str">
        <f t="shared" si="9"/>
        <v/>
      </c>
      <c r="CH37" s="199" t="str">
        <f t="shared" si="22"/>
        <v/>
      </c>
      <c r="CI37" s="199" t="str">
        <f t="shared" si="23"/>
        <v/>
      </c>
      <c r="CJ37" s="199" t="str">
        <f t="shared" si="24"/>
        <v/>
      </c>
      <c r="CK37" s="203" t="str">
        <f t="shared" si="25"/>
        <v/>
      </c>
      <c r="CL37" s="203" t="str">
        <f t="shared" si="26"/>
        <v/>
      </c>
      <c r="CM37" s="203" t="str">
        <f t="shared" si="27"/>
        <v/>
      </c>
      <c r="CN37" s="203" t="str">
        <f t="shared" si="28"/>
        <v/>
      </c>
      <c r="CO37" s="199" t="str">
        <f t="shared" si="1"/>
        <v/>
      </c>
      <c r="CP37" s="226" t="str">
        <f t="shared" si="2"/>
        <v/>
      </c>
      <c r="CQ37" s="203" t="str">
        <f t="shared" si="10"/>
        <v/>
      </c>
      <c r="CR37" s="203" t="str">
        <f t="shared" si="11"/>
        <v/>
      </c>
      <c r="CS37" s="203" t="str">
        <f t="shared" si="12"/>
        <v/>
      </c>
      <c r="CT37" s="256" t="str">
        <f t="shared" si="13"/>
        <v/>
      </c>
      <c r="CU37" s="257" t="str">
        <f t="shared" si="14"/>
        <v/>
      </c>
      <c r="CV37" s="258" t="str">
        <f t="shared" si="15"/>
        <v/>
      </c>
      <c r="CW37" s="115"/>
      <c r="CX37" s="115"/>
      <c r="CY37" s="115"/>
      <c r="CZ37" s="115"/>
      <c r="DA37" s="115"/>
      <c r="DB37" s="115"/>
      <c r="DC37" s="115"/>
      <c r="DD37" s="115"/>
      <c r="DE37" s="115"/>
      <c r="DF37" s="115"/>
      <c r="DG37" s="115"/>
      <c r="DH37" s="115"/>
      <c r="DI37" s="125"/>
    </row>
    <row r="38" spans="2:113" ht="15.95" customHeight="1">
      <c r="B38" s="161">
        <v>8</v>
      </c>
      <c r="C38" s="670"/>
      <c r="D38" s="671"/>
      <c r="E38" s="671"/>
      <c r="F38" s="672"/>
      <c r="G38" s="673"/>
      <c r="H38" s="673"/>
      <c r="I38" s="674"/>
      <c r="J38" s="675"/>
      <c r="K38" s="682"/>
      <c r="L38" s="682"/>
      <c r="M38" s="682"/>
      <c r="N38" s="682"/>
      <c r="O38" s="682"/>
      <c r="P38" s="14" t="s">
        <v>3</v>
      </c>
      <c r="Q38" s="145" t="s">
        <v>3</v>
      </c>
      <c r="R38" s="145" t="s">
        <v>3</v>
      </c>
      <c r="S38" s="79" t="s">
        <v>3</v>
      </c>
      <c r="T38" s="683"/>
      <c r="U38" s="684"/>
      <c r="V38" s="685"/>
      <c r="W38" s="14" t="s">
        <v>3</v>
      </c>
      <c r="X38" s="14" t="s">
        <v>3</v>
      </c>
      <c r="Y38" s="145" t="s">
        <v>3</v>
      </c>
      <c r="Z38" s="79" t="s">
        <v>3</v>
      </c>
      <c r="AA38" s="683"/>
      <c r="AB38" s="684"/>
      <c r="AC38" s="684"/>
      <c r="AD38" s="14" t="s">
        <v>3</v>
      </c>
      <c r="AE38" s="16" t="s">
        <v>3</v>
      </c>
      <c r="AF38" s="16" t="s">
        <v>3</v>
      </c>
      <c r="AG38" s="16" t="s">
        <v>3</v>
      </c>
      <c r="AH38" s="16" t="s">
        <v>3</v>
      </c>
      <c r="AI38" s="79" t="s">
        <v>3</v>
      </c>
      <c r="AJ38" s="171"/>
      <c r="AK38" s="79" t="s">
        <v>3</v>
      </c>
      <c r="AL38" s="173"/>
      <c r="AM38" s="14" t="s">
        <v>3</v>
      </c>
      <c r="AN38" s="79" t="s">
        <v>3</v>
      </c>
      <c r="AO38" s="686"/>
      <c r="AP38" s="687"/>
      <c r="AQ38" s="687"/>
      <c r="AR38" s="687"/>
      <c r="AS38" s="251" t="str">
        <f t="shared" si="0"/>
        <v/>
      </c>
      <c r="AT38" s="14" t="s">
        <v>3</v>
      </c>
      <c r="AU38" s="16" t="s">
        <v>3</v>
      </c>
      <c r="AV38" s="154" t="s">
        <v>3</v>
      </c>
      <c r="AW38" s="159" t="s">
        <v>3</v>
      </c>
      <c r="AX38" s="79" t="s">
        <v>3</v>
      </c>
      <c r="AY38" s="79" t="s">
        <v>3</v>
      </c>
      <c r="AZ38" s="154" t="s">
        <v>3</v>
      </c>
      <c r="BA38" s="259"/>
      <c r="BB38" s="657" t="str">
        <f>IF($F$12="","",IF($BA38="","",HLOOKUP($F$12,別紙mast!$D$4:$K$7,3,FALSE)))</f>
        <v/>
      </c>
      <c r="BC38" s="657"/>
      <c r="BD38" s="260" t="str">
        <f t="shared" si="16"/>
        <v/>
      </c>
      <c r="BE38" s="260" t="str">
        <f>IF($F$12="","",IF($BA38="","",HLOOKUP($F$12,別紙mast!$D$9:$K$11,3,FALSE)))</f>
        <v/>
      </c>
      <c r="BF38" s="175" t="str">
        <f t="shared" si="17"/>
        <v/>
      </c>
      <c r="BG38" s="272"/>
      <c r="BH38" s="656" t="str">
        <f>IF($F$12="","",IF($BG38="","",HLOOKUP($F$12,別紙mast!$D$4:$K$7,4,FALSE)))</f>
        <v/>
      </c>
      <c r="BI38" s="656"/>
      <c r="BJ38" s="261" t="str">
        <f t="shared" si="3"/>
        <v/>
      </c>
      <c r="BK38" s="264"/>
      <c r="BL38" s="265"/>
      <c r="BM38" s="265"/>
      <c r="BN38" s="266"/>
      <c r="BO38" s="222"/>
      <c r="BP38" s="223"/>
      <c r="BQ38" s="223"/>
      <c r="BR38" s="224"/>
      <c r="BS38" s="267"/>
      <c r="BT38" s="268"/>
      <c r="BU38" s="270" t="str">
        <f t="shared" si="4"/>
        <v/>
      </c>
      <c r="BV38" s="269" t="str">
        <f t="shared" si="5"/>
        <v/>
      </c>
      <c r="BW38" s="247" t="str">
        <f t="shared" si="6"/>
        <v/>
      </c>
      <c r="BX38" s="271" t="str">
        <f t="shared" si="7"/>
        <v/>
      </c>
      <c r="BY38" s="410" t="str">
        <f t="shared" si="8"/>
        <v/>
      </c>
      <c r="BZ38" s="239"/>
      <c r="CA38" s="239"/>
      <c r="CB38" s="247" t="str">
        <f t="shared" si="18"/>
        <v/>
      </c>
      <c r="CC38" s="247" t="str">
        <f t="shared" si="19"/>
        <v/>
      </c>
      <c r="CD38" s="247" t="str">
        <f t="shared" si="20"/>
        <v/>
      </c>
      <c r="CE38" s="247" t="str">
        <f t="shared" si="21"/>
        <v/>
      </c>
      <c r="CF38" s="115"/>
      <c r="CG38" s="200" t="str">
        <f t="shared" si="9"/>
        <v/>
      </c>
      <c r="CH38" s="199" t="str">
        <f t="shared" si="22"/>
        <v/>
      </c>
      <c r="CI38" s="199" t="str">
        <f t="shared" si="23"/>
        <v/>
      </c>
      <c r="CJ38" s="199" t="str">
        <f t="shared" si="24"/>
        <v/>
      </c>
      <c r="CK38" s="203" t="str">
        <f t="shared" si="25"/>
        <v/>
      </c>
      <c r="CL38" s="203" t="str">
        <f t="shared" si="26"/>
        <v/>
      </c>
      <c r="CM38" s="203" t="str">
        <f t="shared" si="27"/>
        <v/>
      </c>
      <c r="CN38" s="203" t="str">
        <f t="shared" si="28"/>
        <v/>
      </c>
      <c r="CO38" s="199" t="str">
        <f t="shared" si="1"/>
        <v/>
      </c>
      <c r="CP38" s="226" t="str">
        <f t="shared" si="2"/>
        <v/>
      </c>
      <c r="CQ38" s="203" t="str">
        <f t="shared" si="10"/>
        <v/>
      </c>
      <c r="CR38" s="203" t="str">
        <f t="shared" si="11"/>
        <v/>
      </c>
      <c r="CS38" s="203" t="str">
        <f t="shared" si="12"/>
        <v/>
      </c>
      <c r="CT38" s="256" t="str">
        <f t="shared" si="13"/>
        <v/>
      </c>
      <c r="CU38" s="257" t="str">
        <f t="shared" si="14"/>
        <v/>
      </c>
      <c r="CV38" s="258" t="str">
        <f t="shared" si="15"/>
        <v/>
      </c>
      <c r="CW38" s="115"/>
      <c r="CX38" s="115"/>
      <c r="CY38" s="115"/>
      <c r="CZ38" s="115"/>
      <c r="DA38" s="115"/>
      <c r="DB38" s="115"/>
      <c r="DC38" s="115"/>
      <c r="DD38" s="115"/>
      <c r="DE38" s="115"/>
      <c r="DF38" s="115"/>
      <c r="DG38" s="115"/>
      <c r="DH38" s="115"/>
      <c r="DI38" s="125"/>
    </row>
    <row r="39" spans="2:113" ht="15.95" customHeight="1">
      <c r="B39" s="161">
        <v>9</v>
      </c>
      <c r="C39" s="670"/>
      <c r="D39" s="671"/>
      <c r="E39" s="671"/>
      <c r="F39" s="672"/>
      <c r="G39" s="673"/>
      <c r="H39" s="673"/>
      <c r="I39" s="674"/>
      <c r="J39" s="675"/>
      <c r="K39" s="682"/>
      <c r="L39" s="682"/>
      <c r="M39" s="682"/>
      <c r="N39" s="682"/>
      <c r="O39" s="682"/>
      <c r="P39" s="14" t="s">
        <v>3</v>
      </c>
      <c r="Q39" s="145" t="s">
        <v>3</v>
      </c>
      <c r="R39" s="145" t="s">
        <v>3</v>
      </c>
      <c r="S39" s="79" t="s">
        <v>3</v>
      </c>
      <c r="T39" s="683"/>
      <c r="U39" s="684"/>
      <c r="V39" s="685"/>
      <c r="W39" s="14" t="s">
        <v>3</v>
      </c>
      <c r="X39" s="145" t="s">
        <v>3</v>
      </c>
      <c r="Y39" s="145" t="s">
        <v>3</v>
      </c>
      <c r="Z39" s="79" t="s">
        <v>3</v>
      </c>
      <c r="AA39" s="683"/>
      <c r="AB39" s="684"/>
      <c r="AC39" s="684"/>
      <c r="AD39" s="14" t="s">
        <v>3</v>
      </c>
      <c r="AE39" s="16" t="s">
        <v>3</v>
      </c>
      <c r="AF39" s="16" t="s">
        <v>3</v>
      </c>
      <c r="AG39" s="16" t="s">
        <v>3</v>
      </c>
      <c r="AH39" s="16" t="s">
        <v>3</v>
      </c>
      <c r="AI39" s="79" t="s">
        <v>3</v>
      </c>
      <c r="AJ39" s="171"/>
      <c r="AK39" s="79" t="s">
        <v>3</v>
      </c>
      <c r="AL39" s="173"/>
      <c r="AM39" s="14" t="s">
        <v>3</v>
      </c>
      <c r="AN39" s="79" t="s">
        <v>3</v>
      </c>
      <c r="AO39" s="686"/>
      <c r="AP39" s="687"/>
      <c r="AQ39" s="687"/>
      <c r="AR39" s="687"/>
      <c r="AS39" s="251" t="str">
        <f t="shared" si="0"/>
        <v/>
      </c>
      <c r="AT39" s="14" t="s">
        <v>3</v>
      </c>
      <c r="AU39" s="16" t="s">
        <v>3</v>
      </c>
      <c r="AV39" s="154" t="s">
        <v>3</v>
      </c>
      <c r="AW39" s="159" t="s">
        <v>3</v>
      </c>
      <c r="AX39" s="79" t="s">
        <v>3</v>
      </c>
      <c r="AY39" s="79" t="s">
        <v>3</v>
      </c>
      <c r="AZ39" s="154" t="s">
        <v>3</v>
      </c>
      <c r="BA39" s="259"/>
      <c r="BB39" s="657" t="str">
        <f>IF($F$12="","",IF($BA39="","",HLOOKUP($F$12,別紙mast!$D$4:$K$7,3,FALSE)))</f>
        <v/>
      </c>
      <c r="BC39" s="657"/>
      <c r="BD39" s="260" t="str">
        <f t="shared" si="16"/>
        <v/>
      </c>
      <c r="BE39" s="260" t="str">
        <f>IF($F$12="","",IF($BA39="","",HLOOKUP($F$12,別紙mast!$D$9:$K$11,3,FALSE)))</f>
        <v/>
      </c>
      <c r="BF39" s="175" t="str">
        <f t="shared" si="17"/>
        <v/>
      </c>
      <c r="BG39" s="272"/>
      <c r="BH39" s="656" t="str">
        <f>IF($F$12="","",IF($BG39="","",HLOOKUP($F$12,別紙mast!$D$4:$K$7,4,FALSE)))</f>
        <v/>
      </c>
      <c r="BI39" s="656"/>
      <c r="BJ39" s="261" t="str">
        <f t="shared" si="3"/>
        <v/>
      </c>
      <c r="BK39" s="264"/>
      <c r="BL39" s="265"/>
      <c r="BM39" s="265"/>
      <c r="BN39" s="266"/>
      <c r="BO39" s="222"/>
      <c r="BP39" s="223"/>
      <c r="BQ39" s="223"/>
      <c r="BR39" s="224"/>
      <c r="BS39" s="267"/>
      <c r="BT39" s="268"/>
      <c r="BU39" s="270" t="str">
        <f t="shared" si="4"/>
        <v/>
      </c>
      <c r="BV39" s="269" t="str">
        <f t="shared" si="5"/>
        <v/>
      </c>
      <c r="BW39" s="247" t="str">
        <f t="shared" si="6"/>
        <v/>
      </c>
      <c r="BX39" s="271" t="str">
        <f t="shared" si="7"/>
        <v/>
      </c>
      <c r="BY39" s="410" t="str">
        <f t="shared" si="8"/>
        <v/>
      </c>
      <c r="BZ39" s="239"/>
      <c r="CA39" s="239"/>
      <c r="CB39" s="247" t="str">
        <f t="shared" si="18"/>
        <v/>
      </c>
      <c r="CC39" s="247" t="str">
        <f t="shared" si="19"/>
        <v/>
      </c>
      <c r="CD39" s="247" t="str">
        <f t="shared" si="20"/>
        <v/>
      </c>
      <c r="CE39" s="247" t="str">
        <f t="shared" si="21"/>
        <v/>
      </c>
      <c r="CF39" s="115"/>
      <c r="CG39" s="200" t="str">
        <f t="shared" si="9"/>
        <v/>
      </c>
      <c r="CH39" s="199" t="str">
        <f t="shared" si="22"/>
        <v/>
      </c>
      <c r="CI39" s="199" t="str">
        <f t="shared" si="23"/>
        <v/>
      </c>
      <c r="CJ39" s="199" t="str">
        <f t="shared" si="24"/>
        <v/>
      </c>
      <c r="CK39" s="203" t="str">
        <f t="shared" si="25"/>
        <v/>
      </c>
      <c r="CL39" s="203" t="str">
        <f t="shared" si="26"/>
        <v/>
      </c>
      <c r="CM39" s="203" t="str">
        <f t="shared" si="27"/>
        <v/>
      </c>
      <c r="CN39" s="203" t="str">
        <f t="shared" si="28"/>
        <v/>
      </c>
      <c r="CO39" s="199" t="str">
        <f t="shared" si="1"/>
        <v/>
      </c>
      <c r="CP39" s="226" t="str">
        <f t="shared" si="2"/>
        <v/>
      </c>
      <c r="CQ39" s="203" t="str">
        <f t="shared" si="10"/>
        <v/>
      </c>
      <c r="CR39" s="203" t="str">
        <f t="shared" si="11"/>
        <v/>
      </c>
      <c r="CS39" s="203" t="str">
        <f t="shared" si="12"/>
        <v/>
      </c>
      <c r="CT39" s="256" t="str">
        <f t="shared" si="13"/>
        <v/>
      </c>
      <c r="CU39" s="257" t="str">
        <f t="shared" si="14"/>
        <v/>
      </c>
      <c r="CV39" s="258" t="str">
        <f t="shared" si="15"/>
        <v/>
      </c>
      <c r="CW39" s="115"/>
      <c r="CX39" s="115"/>
      <c r="CY39" s="115"/>
      <c r="CZ39" s="115"/>
      <c r="DA39" s="115"/>
      <c r="DB39" s="115"/>
      <c r="DC39" s="115"/>
      <c r="DD39" s="115"/>
      <c r="DE39" s="115"/>
      <c r="DF39" s="115"/>
      <c r="DG39" s="115"/>
      <c r="DH39" s="115"/>
      <c r="DI39" s="125"/>
    </row>
    <row r="40" spans="2:113" ht="15.95" customHeight="1">
      <c r="B40" s="161">
        <v>10</v>
      </c>
      <c r="C40" s="670"/>
      <c r="D40" s="671"/>
      <c r="E40" s="671"/>
      <c r="F40" s="672"/>
      <c r="G40" s="673"/>
      <c r="H40" s="673"/>
      <c r="I40" s="674"/>
      <c r="J40" s="675"/>
      <c r="K40" s="682"/>
      <c r="L40" s="682"/>
      <c r="M40" s="682"/>
      <c r="N40" s="682"/>
      <c r="O40" s="682"/>
      <c r="P40" s="14" t="s">
        <v>3</v>
      </c>
      <c r="Q40" s="145" t="s">
        <v>3</v>
      </c>
      <c r="R40" s="145" t="s">
        <v>3</v>
      </c>
      <c r="S40" s="79" t="s">
        <v>3</v>
      </c>
      <c r="T40" s="683"/>
      <c r="U40" s="684"/>
      <c r="V40" s="685"/>
      <c r="W40" s="14" t="s">
        <v>3</v>
      </c>
      <c r="X40" s="145" t="s">
        <v>3</v>
      </c>
      <c r="Y40" s="145" t="s">
        <v>3</v>
      </c>
      <c r="Z40" s="79" t="s">
        <v>3</v>
      </c>
      <c r="AA40" s="683"/>
      <c r="AB40" s="684"/>
      <c r="AC40" s="684"/>
      <c r="AD40" s="14" t="s">
        <v>3</v>
      </c>
      <c r="AE40" s="16" t="s">
        <v>3</v>
      </c>
      <c r="AF40" s="16" t="s">
        <v>3</v>
      </c>
      <c r="AG40" s="16" t="s">
        <v>3</v>
      </c>
      <c r="AH40" s="16" t="s">
        <v>3</v>
      </c>
      <c r="AI40" s="79" t="s">
        <v>3</v>
      </c>
      <c r="AJ40" s="171"/>
      <c r="AK40" s="79" t="s">
        <v>5</v>
      </c>
      <c r="AL40" s="173"/>
      <c r="AM40" s="14" t="s">
        <v>3</v>
      </c>
      <c r="AN40" s="79" t="s">
        <v>3</v>
      </c>
      <c r="AO40" s="686"/>
      <c r="AP40" s="687"/>
      <c r="AQ40" s="687"/>
      <c r="AR40" s="687"/>
      <c r="AS40" s="251" t="str">
        <f t="shared" si="0"/>
        <v/>
      </c>
      <c r="AT40" s="14" t="s">
        <v>3</v>
      </c>
      <c r="AU40" s="16" t="s">
        <v>3</v>
      </c>
      <c r="AV40" s="154" t="s">
        <v>3</v>
      </c>
      <c r="AW40" s="159" t="s">
        <v>3</v>
      </c>
      <c r="AX40" s="79" t="s">
        <v>3</v>
      </c>
      <c r="AY40" s="79" t="s">
        <v>3</v>
      </c>
      <c r="AZ40" s="154" t="s">
        <v>3</v>
      </c>
      <c r="BA40" s="259"/>
      <c r="BB40" s="657" t="str">
        <f>IF($F$12="","",IF($BA40="","",HLOOKUP($F$12,別紙mast!$D$4:$K$7,3,FALSE)))</f>
        <v/>
      </c>
      <c r="BC40" s="657"/>
      <c r="BD40" s="260" t="str">
        <f t="shared" si="16"/>
        <v/>
      </c>
      <c r="BE40" s="260" t="str">
        <f>IF($F$12="","",IF($BA40="","",HLOOKUP($F$12,別紙mast!$D$9:$K$11,3,FALSE)))</f>
        <v/>
      </c>
      <c r="BF40" s="175" t="str">
        <f t="shared" si="17"/>
        <v/>
      </c>
      <c r="BG40" s="272"/>
      <c r="BH40" s="656" t="str">
        <f>IF($F$12="","",IF($BG40="","",HLOOKUP($F$12,別紙mast!$D$4:$K$7,4,FALSE)))</f>
        <v/>
      </c>
      <c r="BI40" s="656"/>
      <c r="BJ40" s="261" t="str">
        <f t="shared" si="3"/>
        <v/>
      </c>
      <c r="BK40" s="264"/>
      <c r="BL40" s="265"/>
      <c r="BM40" s="265"/>
      <c r="BN40" s="266"/>
      <c r="BO40" s="222"/>
      <c r="BP40" s="223"/>
      <c r="BQ40" s="223"/>
      <c r="BR40" s="224"/>
      <c r="BS40" s="267"/>
      <c r="BT40" s="268"/>
      <c r="BU40" s="270" t="str">
        <f t="shared" si="4"/>
        <v/>
      </c>
      <c r="BV40" s="269" t="str">
        <f t="shared" si="5"/>
        <v/>
      </c>
      <c r="BW40" s="247" t="str">
        <f t="shared" si="6"/>
        <v/>
      </c>
      <c r="BX40" s="271" t="str">
        <f t="shared" si="7"/>
        <v/>
      </c>
      <c r="BY40" s="410" t="str">
        <f t="shared" si="8"/>
        <v/>
      </c>
      <c r="BZ40" s="239"/>
      <c r="CA40" s="239"/>
      <c r="CB40" s="247" t="str">
        <f t="shared" si="18"/>
        <v/>
      </c>
      <c r="CC40" s="247" t="str">
        <f t="shared" si="19"/>
        <v/>
      </c>
      <c r="CD40" s="247" t="str">
        <f t="shared" si="20"/>
        <v/>
      </c>
      <c r="CE40" s="247" t="str">
        <f t="shared" si="21"/>
        <v/>
      </c>
      <c r="CF40" s="115"/>
      <c r="CG40" s="200" t="str">
        <f t="shared" si="9"/>
        <v/>
      </c>
      <c r="CH40" s="199" t="str">
        <f t="shared" si="22"/>
        <v/>
      </c>
      <c r="CI40" s="199" t="str">
        <f t="shared" si="23"/>
        <v/>
      </c>
      <c r="CJ40" s="199" t="str">
        <f t="shared" si="24"/>
        <v/>
      </c>
      <c r="CK40" s="203" t="str">
        <f t="shared" si="25"/>
        <v/>
      </c>
      <c r="CL40" s="203" t="str">
        <f t="shared" si="26"/>
        <v/>
      </c>
      <c r="CM40" s="203" t="str">
        <f t="shared" si="27"/>
        <v/>
      </c>
      <c r="CN40" s="203" t="str">
        <f t="shared" si="28"/>
        <v/>
      </c>
      <c r="CO40" s="199" t="str">
        <f t="shared" si="1"/>
        <v/>
      </c>
      <c r="CP40" s="226" t="str">
        <f t="shared" si="2"/>
        <v/>
      </c>
      <c r="CQ40" s="203" t="str">
        <f t="shared" si="10"/>
        <v/>
      </c>
      <c r="CR40" s="203" t="str">
        <f t="shared" si="11"/>
        <v/>
      </c>
      <c r="CS40" s="203" t="str">
        <f t="shared" si="12"/>
        <v/>
      </c>
      <c r="CT40" s="256" t="str">
        <f t="shared" si="13"/>
        <v/>
      </c>
      <c r="CU40" s="257" t="str">
        <f t="shared" si="14"/>
        <v/>
      </c>
      <c r="CV40" s="258" t="str">
        <f t="shared" si="15"/>
        <v/>
      </c>
      <c r="CW40" s="115"/>
      <c r="CX40" s="115"/>
      <c r="CY40" s="115"/>
      <c r="CZ40" s="115"/>
      <c r="DA40" s="115"/>
      <c r="DB40" s="115"/>
      <c r="DC40" s="115"/>
      <c r="DD40" s="115"/>
      <c r="DE40" s="115"/>
      <c r="DF40" s="115"/>
      <c r="DG40" s="115"/>
      <c r="DH40" s="115"/>
      <c r="DI40" s="125"/>
    </row>
    <row r="41" spans="2:113" ht="15.95" customHeight="1">
      <c r="B41" s="161">
        <v>11</v>
      </c>
      <c r="C41" s="670"/>
      <c r="D41" s="671"/>
      <c r="E41" s="671"/>
      <c r="F41" s="672"/>
      <c r="G41" s="673"/>
      <c r="H41" s="673"/>
      <c r="I41" s="674"/>
      <c r="J41" s="675"/>
      <c r="K41" s="682"/>
      <c r="L41" s="682"/>
      <c r="M41" s="682"/>
      <c r="N41" s="682"/>
      <c r="O41" s="682"/>
      <c r="P41" s="14" t="s">
        <v>3</v>
      </c>
      <c r="Q41" s="145" t="s">
        <v>3</v>
      </c>
      <c r="R41" s="145" t="s">
        <v>3</v>
      </c>
      <c r="S41" s="79" t="s">
        <v>3</v>
      </c>
      <c r="T41" s="683"/>
      <c r="U41" s="684"/>
      <c r="V41" s="685"/>
      <c r="W41" s="14" t="s">
        <v>3</v>
      </c>
      <c r="X41" s="145" t="s">
        <v>3</v>
      </c>
      <c r="Y41" s="145" t="s">
        <v>3</v>
      </c>
      <c r="Z41" s="79" t="s">
        <v>3</v>
      </c>
      <c r="AA41" s="683"/>
      <c r="AB41" s="684"/>
      <c r="AC41" s="684"/>
      <c r="AD41" s="14" t="s">
        <v>3</v>
      </c>
      <c r="AE41" s="16" t="s">
        <v>3</v>
      </c>
      <c r="AF41" s="16" t="s">
        <v>3</v>
      </c>
      <c r="AG41" s="16" t="s">
        <v>3</v>
      </c>
      <c r="AH41" s="16" t="s">
        <v>3</v>
      </c>
      <c r="AI41" s="79" t="s">
        <v>3</v>
      </c>
      <c r="AJ41" s="171"/>
      <c r="AK41" s="79" t="s">
        <v>3</v>
      </c>
      <c r="AL41" s="173"/>
      <c r="AM41" s="14" t="s">
        <v>3</v>
      </c>
      <c r="AN41" s="79" t="s">
        <v>3</v>
      </c>
      <c r="AO41" s="686"/>
      <c r="AP41" s="687"/>
      <c r="AQ41" s="687"/>
      <c r="AR41" s="687"/>
      <c r="AS41" s="251" t="str">
        <f t="shared" si="0"/>
        <v/>
      </c>
      <c r="AT41" s="14" t="s">
        <v>3</v>
      </c>
      <c r="AU41" s="16" t="s">
        <v>3</v>
      </c>
      <c r="AV41" s="154" t="s">
        <v>3</v>
      </c>
      <c r="AW41" s="159" t="s">
        <v>3</v>
      </c>
      <c r="AX41" s="79" t="s">
        <v>3</v>
      </c>
      <c r="AY41" s="79" t="s">
        <v>3</v>
      </c>
      <c r="AZ41" s="154" t="s">
        <v>3</v>
      </c>
      <c r="BA41" s="259"/>
      <c r="BB41" s="657" t="str">
        <f>IF($F$12="","",IF($BA41="","",HLOOKUP($F$12,別紙mast!$D$4:$K$7,3,FALSE)))</f>
        <v/>
      </c>
      <c r="BC41" s="657"/>
      <c r="BD41" s="260" t="str">
        <f t="shared" si="16"/>
        <v/>
      </c>
      <c r="BE41" s="260" t="str">
        <f>IF($F$12="","",IF($BA41="","",HLOOKUP($F$12,別紙mast!$D$9:$K$11,3,FALSE)))</f>
        <v/>
      </c>
      <c r="BF41" s="175" t="str">
        <f t="shared" si="17"/>
        <v/>
      </c>
      <c r="BG41" s="272"/>
      <c r="BH41" s="656" t="str">
        <f>IF($F$12="","",IF($BG41="","",HLOOKUP($F$12,別紙mast!$D$4:$K$7,4,FALSE)))</f>
        <v/>
      </c>
      <c r="BI41" s="656"/>
      <c r="BJ41" s="261" t="str">
        <f t="shared" si="3"/>
        <v/>
      </c>
      <c r="BK41" s="264"/>
      <c r="BL41" s="265"/>
      <c r="BM41" s="265"/>
      <c r="BN41" s="266"/>
      <c r="BO41" s="222"/>
      <c r="BP41" s="223"/>
      <c r="BQ41" s="223"/>
      <c r="BR41" s="224"/>
      <c r="BS41" s="267"/>
      <c r="BT41" s="268"/>
      <c r="BU41" s="270" t="str">
        <f t="shared" si="4"/>
        <v/>
      </c>
      <c r="BV41" s="269" t="str">
        <f t="shared" si="5"/>
        <v/>
      </c>
      <c r="BW41" s="247" t="str">
        <f t="shared" si="6"/>
        <v/>
      </c>
      <c r="BX41" s="271" t="str">
        <f t="shared" si="7"/>
        <v/>
      </c>
      <c r="BY41" s="410" t="str">
        <f t="shared" si="8"/>
        <v/>
      </c>
      <c r="BZ41" s="239"/>
      <c r="CA41" s="239"/>
      <c r="CB41" s="247" t="str">
        <f t="shared" si="18"/>
        <v/>
      </c>
      <c r="CC41" s="247" t="str">
        <f t="shared" si="19"/>
        <v/>
      </c>
      <c r="CD41" s="247" t="str">
        <f t="shared" si="20"/>
        <v/>
      </c>
      <c r="CE41" s="247" t="str">
        <f t="shared" si="21"/>
        <v/>
      </c>
      <c r="CF41" s="115"/>
      <c r="CG41" s="200" t="str">
        <f t="shared" si="9"/>
        <v/>
      </c>
      <c r="CH41" s="199" t="str">
        <f t="shared" si="22"/>
        <v/>
      </c>
      <c r="CI41" s="199" t="str">
        <f t="shared" si="23"/>
        <v/>
      </c>
      <c r="CJ41" s="199" t="str">
        <f t="shared" si="24"/>
        <v/>
      </c>
      <c r="CK41" s="203" t="str">
        <f t="shared" si="25"/>
        <v/>
      </c>
      <c r="CL41" s="203" t="str">
        <f t="shared" si="26"/>
        <v/>
      </c>
      <c r="CM41" s="203" t="str">
        <f t="shared" si="27"/>
        <v/>
      </c>
      <c r="CN41" s="203" t="str">
        <f t="shared" si="28"/>
        <v/>
      </c>
      <c r="CO41" s="199" t="str">
        <f t="shared" si="1"/>
        <v/>
      </c>
      <c r="CP41" s="226" t="str">
        <f t="shared" si="2"/>
        <v/>
      </c>
      <c r="CQ41" s="203" t="str">
        <f t="shared" si="10"/>
        <v/>
      </c>
      <c r="CR41" s="203" t="str">
        <f t="shared" si="11"/>
        <v/>
      </c>
      <c r="CS41" s="203" t="str">
        <f t="shared" si="12"/>
        <v/>
      </c>
      <c r="CT41" s="256" t="str">
        <f t="shared" si="13"/>
        <v/>
      </c>
      <c r="CU41" s="257" t="str">
        <f t="shared" si="14"/>
        <v/>
      </c>
      <c r="CV41" s="258" t="str">
        <f t="shared" si="15"/>
        <v/>
      </c>
      <c r="CW41" s="115"/>
      <c r="CX41" s="115"/>
      <c r="CY41" s="115"/>
      <c r="CZ41" s="115"/>
      <c r="DA41" s="115"/>
      <c r="DB41" s="115"/>
      <c r="DC41" s="115"/>
      <c r="DD41" s="115"/>
      <c r="DE41" s="115"/>
      <c r="DF41" s="115"/>
      <c r="DG41" s="115"/>
      <c r="DH41" s="115"/>
      <c r="DI41" s="125"/>
    </row>
    <row r="42" spans="2:113" ht="15.95" customHeight="1">
      <c r="B42" s="161">
        <v>12</v>
      </c>
      <c r="C42" s="670"/>
      <c r="D42" s="671"/>
      <c r="E42" s="671"/>
      <c r="F42" s="672"/>
      <c r="G42" s="673"/>
      <c r="H42" s="673"/>
      <c r="I42" s="674"/>
      <c r="J42" s="675"/>
      <c r="K42" s="682"/>
      <c r="L42" s="682"/>
      <c r="M42" s="682"/>
      <c r="N42" s="682"/>
      <c r="O42" s="682"/>
      <c r="P42" s="14" t="s">
        <v>3</v>
      </c>
      <c r="Q42" s="145" t="s">
        <v>3</v>
      </c>
      <c r="R42" s="145" t="s">
        <v>3</v>
      </c>
      <c r="S42" s="79" t="s">
        <v>3</v>
      </c>
      <c r="T42" s="683"/>
      <c r="U42" s="684"/>
      <c r="V42" s="685"/>
      <c r="W42" s="14" t="s">
        <v>3</v>
      </c>
      <c r="X42" s="145" t="s">
        <v>3</v>
      </c>
      <c r="Y42" s="145" t="s">
        <v>3</v>
      </c>
      <c r="Z42" s="79" t="s">
        <v>3</v>
      </c>
      <c r="AA42" s="683"/>
      <c r="AB42" s="684"/>
      <c r="AC42" s="684"/>
      <c r="AD42" s="14" t="s">
        <v>3</v>
      </c>
      <c r="AE42" s="16" t="s">
        <v>3</v>
      </c>
      <c r="AF42" s="16" t="s">
        <v>3</v>
      </c>
      <c r="AG42" s="16" t="s">
        <v>3</v>
      </c>
      <c r="AH42" s="16" t="s">
        <v>3</v>
      </c>
      <c r="AI42" s="79" t="s">
        <v>3</v>
      </c>
      <c r="AJ42" s="171"/>
      <c r="AK42" s="79" t="s">
        <v>3</v>
      </c>
      <c r="AL42" s="173"/>
      <c r="AM42" s="14" t="s">
        <v>3</v>
      </c>
      <c r="AN42" s="79" t="s">
        <v>3</v>
      </c>
      <c r="AO42" s="686"/>
      <c r="AP42" s="687"/>
      <c r="AQ42" s="687"/>
      <c r="AR42" s="687"/>
      <c r="AS42" s="251" t="str">
        <f t="shared" si="0"/>
        <v/>
      </c>
      <c r="AT42" s="14" t="s">
        <v>3</v>
      </c>
      <c r="AU42" s="16" t="s">
        <v>3</v>
      </c>
      <c r="AV42" s="154" t="s">
        <v>3</v>
      </c>
      <c r="AW42" s="159" t="s">
        <v>3</v>
      </c>
      <c r="AX42" s="79" t="s">
        <v>3</v>
      </c>
      <c r="AY42" s="79" t="s">
        <v>3</v>
      </c>
      <c r="AZ42" s="154" t="s">
        <v>3</v>
      </c>
      <c r="BA42" s="259"/>
      <c r="BB42" s="657" t="str">
        <f>IF($F$12="","",IF($BA42="","",HLOOKUP($F$12,別紙mast!$D$4:$K$7,3,FALSE)))</f>
        <v/>
      </c>
      <c r="BC42" s="657"/>
      <c r="BD42" s="260" t="str">
        <f t="shared" si="16"/>
        <v/>
      </c>
      <c r="BE42" s="260" t="str">
        <f>IF($F$12="","",IF($BA42="","",HLOOKUP($F$12,別紙mast!$D$9:$K$11,3,FALSE)))</f>
        <v/>
      </c>
      <c r="BF42" s="175" t="str">
        <f t="shared" si="17"/>
        <v/>
      </c>
      <c r="BG42" s="272"/>
      <c r="BH42" s="656" t="str">
        <f>IF($F$12="","",IF($BG42="","",HLOOKUP($F$12,別紙mast!$D$4:$K$7,4,FALSE)))</f>
        <v/>
      </c>
      <c r="BI42" s="656"/>
      <c r="BJ42" s="261" t="str">
        <f t="shared" si="3"/>
        <v/>
      </c>
      <c r="BK42" s="264"/>
      <c r="BL42" s="265"/>
      <c r="BM42" s="265"/>
      <c r="BN42" s="266"/>
      <c r="BO42" s="222"/>
      <c r="BP42" s="223"/>
      <c r="BQ42" s="223"/>
      <c r="BR42" s="224"/>
      <c r="BS42" s="267"/>
      <c r="BT42" s="268"/>
      <c r="BU42" s="270" t="str">
        <f t="shared" si="4"/>
        <v/>
      </c>
      <c r="BV42" s="269" t="str">
        <f t="shared" si="5"/>
        <v/>
      </c>
      <c r="BW42" s="247" t="str">
        <f t="shared" si="6"/>
        <v/>
      </c>
      <c r="BX42" s="271" t="str">
        <f t="shared" si="7"/>
        <v/>
      </c>
      <c r="BY42" s="410" t="str">
        <f t="shared" si="8"/>
        <v/>
      </c>
      <c r="BZ42" s="239"/>
      <c r="CA42" s="239"/>
      <c r="CB42" s="247" t="str">
        <f t="shared" si="18"/>
        <v/>
      </c>
      <c r="CC42" s="247" t="str">
        <f t="shared" si="19"/>
        <v/>
      </c>
      <c r="CD42" s="247" t="str">
        <f t="shared" si="20"/>
        <v/>
      </c>
      <c r="CE42" s="247" t="str">
        <f t="shared" si="21"/>
        <v/>
      </c>
      <c r="CF42" s="115"/>
      <c r="CG42" s="200" t="str">
        <f t="shared" si="9"/>
        <v/>
      </c>
      <c r="CH42" s="199" t="str">
        <f t="shared" si="22"/>
        <v/>
      </c>
      <c r="CI42" s="199" t="str">
        <f t="shared" si="23"/>
        <v/>
      </c>
      <c r="CJ42" s="199" t="str">
        <f t="shared" si="24"/>
        <v/>
      </c>
      <c r="CK42" s="203" t="str">
        <f t="shared" si="25"/>
        <v/>
      </c>
      <c r="CL42" s="203" t="str">
        <f t="shared" si="26"/>
        <v/>
      </c>
      <c r="CM42" s="203" t="str">
        <f t="shared" si="27"/>
        <v/>
      </c>
      <c r="CN42" s="203" t="str">
        <f t="shared" si="28"/>
        <v/>
      </c>
      <c r="CO42" s="199" t="str">
        <f t="shared" si="1"/>
        <v/>
      </c>
      <c r="CP42" s="226" t="str">
        <f t="shared" si="2"/>
        <v/>
      </c>
      <c r="CQ42" s="203" t="str">
        <f t="shared" si="10"/>
        <v/>
      </c>
      <c r="CR42" s="203" t="str">
        <f t="shared" si="11"/>
        <v/>
      </c>
      <c r="CS42" s="203" t="str">
        <f t="shared" si="12"/>
        <v/>
      </c>
      <c r="CT42" s="256" t="str">
        <f t="shared" si="13"/>
        <v/>
      </c>
      <c r="CU42" s="257" t="str">
        <f t="shared" si="14"/>
        <v/>
      </c>
      <c r="CV42" s="258" t="str">
        <f t="shared" si="15"/>
        <v/>
      </c>
      <c r="CW42" s="115"/>
      <c r="CX42" s="115"/>
      <c r="CY42" s="115"/>
      <c r="CZ42" s="115"/>
      <c r="DA42" s="115"/>
      <c r="DB42" s="115"/>
      <c r="DC42" s="115"/>
      <c r="DD42" s="115"/>
      <c r="DE42" s="115"/>
      <c r="DF42" s="115"/>
      <c r="DG42" s="115"/>
      <c r="DH42" s="115"/>
      <c r="DI42" s="125"/>
    </row>
    <row r="43" spans="2:113" ht="15.95" customHeight="1">
      <c r="B43" s="161">
        <v>13</v>
      </c>
      <c r="C43" s="670"/>
      <c r="D43" s="671"/>
      <c r="E43" s="671"/>
      <c r="F43" s="672"/>
      <c r="G43" s="673"/>
      <c r="H43" s="673"/>
      <c r="I43" s="674"/>
      <c r="J43" s="675"/>
      <c r="K43" s="682"/>
      <c r="L43" s="682"/>
      <c r="M43" s="682"/>
      <c r="N43" s="682"/>
      <c r="O43" s="682"/>
      <c r="P43" s="14" t="s">
        <v>3</v>
      </c>
      <c r="Q43" s="145" t="s">
        <v>3</v>
      </c>
      <c r="R43" s="145" t="s">
        <v>3</v>
      </c>
      <c r="S43" s="79" t="s">
        <v>3</v>
      </c>
      <c r="T43" s="683"/>
      <c r="U43" s="684"/>
      <c r="V43" s="685"/>
      <c r="W43" s="14" t="s">
        <v>3</v>
      </c>
      <c r="X43" s="145" t="s">
        <v>3</v>
      </c>
      <c r="Y43" s="145" t="s">
        <v>3</v>
      </c>
      <c r="Z43" s="79" t="s">
        <v>3</v>
      </c>
      <c r="AA43" s="683"/>
      <c r="AB43" s="684"/>
      <c r="AC43" s="684"/>
      <c r="AD43" s="14" t="s">
        <v>3</v>
      </c>
      <c r="AE43" s="16" t="s">
        <v>3</v>
      </c>
      <c r="AF43" s="16" t="s">
        <v>3</v>
      </c>
      <c r="AG43" s="16" t="s">
        <v>3</v>
      </c>
      <c r="AH43" s="16" t="s">
        <v>3</v>
      </c>
      <c r="AI43" s="79" t="s">
        <v>3</v>
      </c>
      <c r="AJ43" s="171"/>
      <c r="AK43" s="79" t="s">
        <v>3</v>
      </c>
      <c r="AL43" s="173"/>
      <c r="AM43" s="14" t="s">
        <v>3</v>
      </c>
      <c r="AN43" s="79" t="s">
        <v>3</v>
      </c>
      <c r="AO43" s="686"/>
      <c r="AP43" s="687"/>
      <c r="AQ43" s="687"/>
      <c r="AR43" s="687"/>
      <c r="AS43" s="251" t="str">
        <f t="shared" si="0"/>
        <v/>
      </c>
      <c r="AT43" s="14" t="s">
        <v>3</v>
      </c>
      <c r="AU43" s="16" t="s">
        <v>3</v>
      </c>
      <c r="AV43" s="154" t="s">
        <v>3</v>
      </c>
      <c r="AW43" s="159" t="s">
        <v>3</v>
      </c>
      <c r="AX43" s="79" t="s">
        <v>3</v>
      </c>
      <c r="AY43" s="79" t="s">
        <v>3</v>
      </c>
      <c r="AZ43" s="154" t="s">
        <v>3</v>
      </c>
      <c r="BA43" s="259"/>
      <c r="BB43" s="657" t="str">
        <f>IF($F$12="","",IF($BA43="","",HLOOKUP($F$12,別紙mast!$D$4:$K$7,3,FALSE)))</f>
        <v/>
      </c>
      <c r="BC43" s="657"/>
      <c r="BD43" s="260" t="str">
        <f t="shared" si="16"/>
        <v/>
      </c>
      <c r="BE43" s="260" t="str">
        <f>IF($F$12="","",IF($BA43="","",HLOOKUP($F$12,別紙mast!$D$9:$K$11,3,FALSE)))</f>
        <v/>
      </c>
      <c r="BF43" s="175" t="str">
        <f t="shared" si="17"/>
        <v/>
      </c>
      <c r="BG43" s="272"/>
      <c r="BH43" s="656" t="str">
        <f>IF($F$12="","",IF($BG43="","",HLOOKUP($F$12,別紙mast!$D$4:$K$7,4,FALSE)))</f>
        <v/>
      </c>
      <c r="BI43" s="656"/>
      <c r="BJ43" s="261" t="str">
        <f t="shared" si="3"/>
        <v/>
      </c>
      <c r="BK43" s="264"/>
      <c r="BL43" s="265"/>
      <c r="BM43" s="265"/>
      <c r="BN43" s="266"/>
      <c r="BO43" s="222"/>
      <c r="BP43" s="223"/>
      <c r="BQ43" s="223"/>
      <c r="BR43" s="224"/>
      <c r="BS43" s="267"/>
      <c r="BT43" s="268"/>
      <c r="BU43" s="270" t="str">
        <f t="shared" si="4"/>
        <v/>
      </c>
      <c r="BV43" s="269" t="str">
        <f t="shared" si="5"/>
        <v/>
      </c>
      <c r="BW43" s="247" t="str">
        <f t="shared" si="6"/>
        <v/>
      </c>
      <c r="BX43" s="271" t="str">
        <f t="shared" si="7"/>
        <v/>
      </c>
      <c r="BY43" s="410" t="str">
        <f t="shared" si="8"/>
        <v/>
      </c>
      <c r="BZ43" s="239"/>
      <c r="CA43" s="239"/>
      <c r="CB43" s="247" t="str">
        <f t="shared" si="18"/>
        <v/>
      </c>
      <c r="CC43" s="247" t="str">
        <f t="shared" si="19"/>
        <v/>
      </c>
      <c r="CD43" s="247" t="str">
        <f t="shared" si="20"/>
        <v/>
      </c>
      <c r="CE43" s="247" t="str">
        <f t="shared" si="21"/>
        <v/>
      </c>
      <c r="CF43" s="115"/>
      <c r="CG43" s="200" t="str">
        <f t="shared" si="9"/>
        <v/>
      </c>
      <c r="CH43" s="199" t="str">
        <f t="shared" si="22"/>
        <v/>
      </c>
      <c r="CI43" s="199" t="str">
        <f t="shared" si="23"/>
        <v/>
      </c>
      <c r="CJ43" s="199" t="str">
        <f t="shared" si="24"/>
        <v/>
      </c>
      <c r="CK43" s="203" t="str">
        <f t="shared" si="25"/>
        <v/>
      </c>
      <c r="CL43" s="203" t="str">
        <f t="shared" si="26"/>
        <v/>
      </c>
      <c r="CM43" s="203" t="str">
        <f t="shared" si="27"/>
        <v/>
      </c>
      <c r="CN43" s="203" t="str">
        <f t="shared" si="28"/>
        <v/>
      </c>
      <c r="CO43" s="199" t="str">
        <f t="shared" si="1"/>
        <v/>
      </c>
      <c r="CP43" s="226" t="str">
        <f t="shared" si="2"/>
        <v/>
      </c>
      <c r="CQ43" s="203" t="str">
        <f t="shared" si="10"/>
        <v/>
      </c>
      <c r="CR43" s="203" t="str">
        <f t="shared" si="11"/>
        <v/>
      </c>
      <c r="CS43" s="203" t="str">
        <f t="shared" si="12"/>
        <v/>
      </c>
      <c r="CT43" s="256" t="str">
        <f t="shared" si="13"/>
        <v/>
      </c>
      <c r="CU43" s="257" t="str">
        <f t="shared" si="14"/>
        <v/>
      </c>
      <c r="CV43" s="258" t="str">
        <f t="shared" si="15"/>
        <v/>
      </c>
      <c r="CW43" s="115"/>
      <c r="CX43" s="115"/>
      <c r="CY43" s="115"/>
      <c r="CZ43" s="115"/>
      <c r="DA43" s="115"/>
      <c r="DB43" s="115"/>
      <c r="DC43" s="115"/>
      <c r="DD43" s="115"/>
      <c r="DE43" s="115"/>
      <c r="DF43" s="115"/>
      <c r="DG43" s="115"/>
      <c r="DH43" s="115"/>
      <c r="DI43" s="125"/>
    </row>
    <row r="44" spans="2:113" ht="15.95" customHeight="1">
      <c r="B44" s="161">
        <v>14</v>
      </c>
      <c r="C44" s="670"/>
      <c r="D44" s="671"/>
      <c r="E44" s="671"/>
      <c r="F44" s="672"/>
      <c r="G44" s="673"/>
      <c r="H44" s="673"/>
      <c r="I44" s="674"/>
      <c r="J44" s="675"/>
      <c r="K44" s="682"/>
      <c r="L44" s="682"/>
      <c r="M44" s="682"/>
      <c r="N44" s="682"/>
      <c r="O44" s="682"/>
      <c r="P44" s="14" t="s">
        <v>3</v>
      </c>
      <c r="Q44" s="145" t="s">
        <v>3</v>
      </c>
      <c r="R44" s="145" t="s">
        <v>3</v>
      </c>
      <c r="S44" s="79" t="s">
        <v>3</v>
      </c>
      <c r="T44" s="683"/>
      <c r="U44" s="684"/>
      <c r="V44" s="685"/>
      <c r="W44" s="14" t="s">
        <v>3</v>
      </c>
      <c r="X44" s="145" t="s">
        <v>3</v>
      </c>
      <c r="Y44" s="145" t="s">
        <v>3</v>
      </c>
      <c r="Z44" s="79" t="s">
        <v>3</v>
      </c>
      <c r="AA44" s="683"/>
      <c r="AB44" s="684"/>
      <c r="AC44" s="684"/>
      <c r="AD44" s="14" t="s">
        <v>3</v>
      </c>
      <c r="AE44" s="16" t="s">
        <v>3</v>
      </c>
      <c r="AF44" s="16" t="s">
        <v>3</v>
      </c>
      <c r="AG44" s="16" t="s">
        <v>3</v>
      </c>
      <c r="AH44" s="16" t="s">
        <v>3</v>
      </c>
      <c r="AI44" s="79" t="s">
        <v>3</v>
      </c>
      <c r="AJ44" s="171"/>
      <c r="AK44" s="79" t="s">
        <v>3</v>
      </c>
      <c r="AL44" s="173"/>
      <c r="AM44" s="14" t="s">
        <v>3</v>
      </c>
      <c r="AN44" s="79" t="s">
        <v>3</v>
      </c>
      <c r="AO44" s="686"/>
      <c r="AP44" s="687"/>
      <c r="AQ44" s="687"/>
      <c r="AR44" s="687"/>
      <c r="AS44" s="251" t="str">
        <f t="shared" si="0"/>
        <v/>
      </c>
      <c r="AT44" s="14" t="s">
        <v>3</v>
      </c>
      <c r="AU44" s="16" t="s">
        <v>3</v>
      </c>
      <c r="AV44" s="154" t="s">
        <v>3</v>
      </c>
      <c r="AW44" s="159" t="s">
        <v>3</v>
      </c>
      <c r="AX44" s="79" t="s">
        <v>3</v>
      </c>
      <c r="AY44" s="79" t="s">
        <v>3</v>
      </c>
      <c r="AZ44" s="154" t="s">
        <v>3</v>
      </c>
      <c r="BA44" s="259"/>
      <c r="BB44" s="657" t="str">
        <f>IF($F$12="","",IF($BA44="","",HLOOKUP($F$12,別紙mast!$D$4:$K$7,3,FALSE)))</f>
        <v/>
      </c>
      <c r="BC44" s="657"/>
      <c r="BD44" s="260" t="str">
        <f t="shared" si="16"/>
        <v/>
      </c>
      <c r="BE44" s="260" t="str">
        <f>IF($F$12="","",IF($BA44="","",HLOOKUP($F$12,別紙mast!$D$9:$K$11,3,FALSE)))</f>
        <v/>
      </c>
      <c r="BF44" s="175" t="str">
        <f t="shared" si="17"/>
        <v/>
      </c>
      <c r="BG44" s="272"/>
      <c r="BH44" s="656" t="str">
        <f>IF($F$12="","",IF($BG44="","",HLOOKUP($F$12,別紙mast!$D$4:$K$7,4,FALSE)))</f>
        <v/>
      </c>
      <c r="BI44" s="656"/>
      <c r="BJ44" s="261" t="str">
        <f t="shared" si="3"/>
        <v/>
      </c>
      <c r="BK44" s="264"/>
      <c r="BL44" s="265"/>
      <c r="BM44" s="265"/>
      <c r="BN44" s="266"/>
      <c r="BO44" s="222"/>
      <c r="BP44" s="223"/>
      <c r="BQ44" s="223"/>
      <c r="BR44" s="224"/>
      <c r="BS44" s="267"/>
      <c r="BT44" s="268"/>
      <c r="BU44" s="270" t="str">
        <f t="shared" si="4"/>
        <v/>
      </c>
      <c r="BV44" s="269" t="str">
        <f t="shared" si="5"/>
        <v/>
      </c>
      <c r="BW44" s="247" t="str">
        <f t="shared" si="6"/>
        <v/>
      </c>
      <c r="BX44" s="271" t="str">
        <f t="shared" si="7"/>
        <v/>
      </c>
      <c r="BY44" s="410" t="str">
        <f t="shared" si="8"/>
        <v/>
      </c>
      <c r="BZ44" s="239"/>
      <c r="CA44" s="239"/>
      <c r="CB44" s="247" t="str">
        <f t="shared" si="18"/>
        <v/>
      </c>
      <c r="CC44" s="247" t="str">
        <f t="shared" si="19"/>
        <v/>
      </c>
      <c r="CD44" s="247" t="str">
        <f t="shared" si="20"/>
        <v/>
      </c>
      <c r="CE44" s="247" t="str">
        <f t="shared" si="21"/>
        <v/>
      </c>
      <c r="CF44" s="115"/>
      <c r="CG44" s="200" t="str">
        <f t="shared" si="9"/>
        <v/>
      </c>
      <c r="CH44" s="199" t="str">
        <f t="shared" si="22"/>
        <v/>
      </c>
      <c r="CI44" s="199" t="str">
        <f t="shared" si="23"/>
        <v/>
      </c>
      <c r="CJ44" s="199" t="str">
        <f t="shared" si="24"/>
        <v/>
      </c>
      <c r="CK44" s="203" t="str">
        <f t="shared" si="25"/>
        <v/>
      </c>
      <c r="CL44" s="203" t="str">
        <f t="shared" si="26"/>
        <v/>
      </c>
      <c r="CM44" s="203" t="str">
        <f t="shared" si="27"/>
        <v/>
      </c>
      <c r="CN44" s="203" t="str">
        <f t="shared" si="28"/>
        <v/>
      </c>
      <c r="CO44" s="199" t="str">
        <f t="shared" si="1"/>
        <v/>
      </c>
      <c r="CP44" s="226" t="str">
        <f t="shared" si="2"/>
        <v/>
      </c>
      <c r="CQ44" s="203" t="str">
        <f t="shared" si="10"/>
        <v/>
      </c>
      <c r="CR44" s="203" t="str">
        <f t="shared" si="11"/>
        <v/>
      </c>
      <c r="CS44" s="203" t="str">
        <f t="shared" si="12"/>
        <v/>
      </c>
      <c r="CT44" s="256" t="str">
        <f t="shared" si="13"/>
        <v/>
      </c>
      <c r="CU44" s="257" t="str">
        <f t="shared" si="14"/>
        <v/>
      </c>
      <c r="CV44" s="258" t="str">
        <f t="shared" si="15"/>
        <v/>
      </c>
      <c r="CW44" s="115"/>
      <c r="CX44" s="115"/>
      <c r="CY44" s="115"/>
      <c r="CZ44" s="115"/>
      <c r="DA44" s="115"/>
      <c r="DB44" s="115"/>
      <c r="DC44" s="115"/>
      <c r="DD44" s="115"/>
      <c r="DE44" s="115"/>
      <c r="DF44" s="115"/>
      <c r="DG44" s="115"/>
      <c r="DH44" s="115"/>
      <c r="DI44" s="125"/>
    </row>
    <row r="45" spans="2:113" ht="15" customHeight="1">
      <c r="B45" s="161">
        <v>15</v>
      </c>
      <c r="C45" s="670"/>
      <c r="D45" s="671"/>
      <c r="E45" s="671"/>
      <c r="F45" s="672"/>
      <c r="G45" s="673"/>
      <c r="H45" s="673"/>
      <c r="I45" s="674"/>
      <c r="J45" s="675"/>
      <c r="K45" s="682"/>
      <c r="L45" s="682"/>
      <c r="M45" s="682"/>
      <c r="N45" s="682"/>
      <c r="O45" s="682"/>
      <c r="P45" s="14" t="s">
        <v>3</v>
      </c>
      <c r="Q45" s="145" t="s">
        <v>3</v>
      </c>
      <c r="R45" s="145" t="s">
        <v>3</v>
      </c>
      <c r="S45" s="79" t="s">
        <v>3</v>
      </c>
      <c r="T45" s="683"/>
      <c r="U45" s="684"/>
      <c r="V45" s="685"/>
      <c r="W45" s="14" t="s">
        <v>3</v>
      </c>
      <c r="X45" s="145" t="s">
        <v>3</v>
      </c>
      <c r="Y45" s="145" t="s">
        <v>3</v>
      </c>
      <c r="Z45" s="79" t="s">
        <v>3</v>
      </c>
      <c r="AA45" s="683"/>
      <c r="AB45" s="684"/>
      <c r="AC45" s="684"/>
      <c r="AD45" s="14" t="s">
        <v>3</v>
      </c>
      <c r="AE45" s="16" t="s">
        <v>3</v>
      </c>
      <c r="AF45" s="16" t="s">
        <v>3</v>
      </c>
      <c r="AG45" s="16" t="s">
        <v>3</v>
      </c>
      <c r="AH45" s="16" t="s">
        <v>3</v>
      </c>
      <c r="AI45" s="79" t="s">
        <v>3</v>
      </c>
      <c r="AJ45" s="171"/>
      <c r="AK45" s="79" t="s">
        <v>3</v>
      </c>
      <c r="AL45" s="173"/>
      <c r="AM45" s="14" t="s">
        <v>3</v>
      </c>
      <c r="AN45" s="79" t="s">
        <v>3</v>
      </c>
      <c r="AO45" s="686"/>
      <c r="AP45" s="687"/>
      <c r="AQ45" s="687"/>
      <c r="AR45" s="687"/>
      <c r="AS45" s="251" t="str">
        <f t="shared" si="0"/>
        <v/>
      </c>
      <c r="AT45" s="14" t="s">
        <v>3</v>
      </c>
      <c r="AU45" s="16" t="s">
        <v>3</v>
      </c>
      <c r="AV45" s="154" t="s">
        <v>3</v>
      </c>
      <c r="AW45" s="159" t="s">
        <v>3</v>
      </c>
      <c r="AX45" s="79" t="s">
        <v>3</v>
      </c>
      <c r="AY45" s="79" t="s">
        <v>3</v>
      </c>
      <c r="AZ45" s="154" t="s">
        <v>3</v>
      </c>
      <c r="BA45" s="259"/>
      <c r="BB45" s="657" t="str">
        <f>IF($F$12="","",IF($BA45="","",HLOOKUP($F$12,別紙mast!$D$4:$K$7,3,FALSE)))</f>
        <v/>
      </c>
      <c r="BC45" s="657"/>
      <c r="BD45" s="260" t="str">
        <f t="shared" si="16"/>
        <v/>
      </c>
      <c r="BE45" s="260" t="str">
        <f>IF($F$12="","",IF($BA45="","",HLOOKUP($F$12,別紙mast!$D$9:$K$11,3,FALSE)))</f>
        <v/>
      </c>
      <c r="BF45" s="175" t="str">
        <f t="shared" si="17"/>
        <v/>
      </c>
      <c r="BG45" s="272"/>
      <c r="BH45" s="656" t="str">
        <f>IF($F$12="","",IF($BG45="","",HLOOKUP($F$12,別紙mast!$D$4:$K$7,4,FALSE)))</f>
        <v/>
      </c>
      <c r="BI45" s="656"/>
      <c r="BJ45" s="261" t="str">
        <f t="shared" si="3"/>
        <v/>
      </c>
      <c r="BK45" s="264"/>
      <c r="BL45" s="265"/>
      <c r="BM45" s="265"/>
      <c r="BN45" s="266"/>
      <c r="BO45" s="222"/>
      <c r="BP45" s="223"/>
      <c r="BQ45" s="223"/>
      <c r="BR45" s="224"/>
      <c r="BS45" s="267"/>
      <c r="BT45" s="268"/>
      <c r="BU45" s="270" t="str">
        <f t="shared" si="4"/>
        <v/>
      </c>
      <c r="BV45" s="269" t="str">
        <f t="shared" si="5"/>
        <v/>
      </c>
      <c r="BW45" s="247" t="str">
        <f t="shared" si="6"/>
        <v/>
      </c>
      <c r="BX45" s="271" t="str">
        <f t="shared" si="7"/>
        <v/>
      </c>
      <c r="BY45" s="410" t="str">
        <f t="shared" si="8"/>
        <v/>
      </c>
      <c r="BZ45" s="239"/>
      <c r="CA45" s="239"/>
      <c r="CB45" s="247" t="str">
        <f t="shared" si="18"/>
        <v/>
      </c>
      <c r="CC45" s="247" t="str">
        <f t="shared" si="19"/>
        <v/>
      </c>
      <c r="CD45" s="247" t="str">
        <f t="shared" si="20"/>
        <v/>
      </c>
      <c r="CE45" s="247" t="str">
        <f t="shared" si="21"/>
        <v/>
      </c>
      <c r="CF45" s="115"/>
      <c r="CG45" s="200" t="str">
        <f t="shared" si="9"/>
        <v/>
      </c>
      <c r="CH45" s="199" t="str">
        <f t="shared" si="22"/>
        <v/>
      </c>
      <c r="CI45" s="199" t="str">
        <f t="shared" si="23"/>
        <v/>
      </c>
      <c r="CJ45" s="199" t="str">
        <f t="shared" si="24"/>
        <v/>
      </c>
      <c r="CK45" s="203" t="str">
        <f t="shared" si="25"/>
        <v/>
      </c>
      <c r="CL45" s="203" t="str">
        <f t="shared" si="26"/>
        <v/>
      </c>
      <c r="CM45" s="203" t="str">
        <f t="shared" si="27"/>
        <v/>
      </c>
      <c r="CN45" s="203" t="str">
        <f t="shared" si="28"/>
        <v/>
      </c>
      <c r="CO45" s="199" t="str">
        <f t="shared" si="1"/>
        <v/>
      </c>
      <c r="CP45" s="226" t="str">
        <f t="shared" si="2"/>
        <v/>
      </c>
      <c r="CQ45" s="203" t="str">
        <f t="shared" si="10"/>
        <v/>
      </c>
      <c r="CR45" s="203" t="str">
        <f t="shared" si="11"/>
        <v/>
      </c>
      <c r="CS45" s="203" t="str">
        <f t="shared" si="12"/>
        <v/>
      </c>
      <c r="CT45" s="256" t="str">
        <f t="shared" si="13"/>
        <v/>
      </c>
      <c r="CU45" s="257" t="str">
        <f t="shared" si="14"/>
        <v/>
      </c>
      <c r="CV45" s="258" t="str">
        <f t="shared" si="15"/>
        <v/>
      </c>
      <c r="CW45" s="115"/>
      <c r="CX45" s="115"/>
      <c r="CY45" s="115"/>
      <c r="CZ45" s="115"/>
      <c r="DA45" s="115"/>
      <c r="DB45" s="115"/>
      <c r="DC45" s="115"/>
      <c r="DD45" s="115"/>
      <c r="DE45" s="115"/>
      <c r="DF45" s="115"/>
      <c r="DG45" s="115"/>
      <c r="DH45" s="115"/>
      <c r="DI45" s="125"/>
    </row>
    <row r="46" spans="2:113" ht="15.95" customHeight="1">
      <c r="B46" s="161">
        <v>16</v>
      </c>
      <c r="C46" s="670"/>
      <c r="D46" s="671"/>
      <c r="E46" s="671"/>
      <c r="F46" s="672"/>
      <c r="G46" s="673"/>
      <c r="H46" s="673"/>
      <c r="I46" s="674"/>
      <c r="J46" s="675"/>
      <c r="K46" s="682"/>
      <c r="L46" s="682"/>
      <c r="M46" s="682"/>
      <c r="N46" s="682"/>
      <c r="O46" s="682"/>
      <c r="P46" s="14" t="s">
        <v>3</v>
      </c>
      <c r="Q46" s="145" t="s">
        <v>3</v>
      </c>
      <c r="R46" s="145" t="s">
        <v>3</v>
      </c>
      <c r="S46" s="79" t="s">
        <v>3</v>
      </c>
      <c r="T46" s="683"/>
      <c r="U46" s="684"/>
      <c r="V46" s="685"/>
      <c r="W46" s="14" t="s">
        <v>3</v>
      </c>
      <c r="X46" s="145" t="s">
        <v>3</v>
      </c>
      <c r="Y46" s="145" t="s">
        <v>3</v>
      </c>
      <c r="Z46" s="79" t="s">
        <v>3</v>
      </c>
      <c r="AA46" s="683"/>
      <c r="AB46" s="684"/>
      <c r="AC46" s="684"/>
      <c r="AD46" s="14" t="s">
        <v>3</v>
      </c>
      <c r="AE46" s="16" t="s">
        <v>3</v>
      </c>
      <c r="AF46" s="16" t="s">
        <v>3</v>
      </c>
      <c r="AG46" s="16" t="s">
        <v>3</v>
      </c>
      <c r="AH46" s="16" t="s">
        <v>3</v>
      </c>
      <c r="AI46" s="79" t="s">
        <v>3</v>
      </c>
      <c r="AJ46" s="171"/>
      <c r="AK46" s="79" t="s">
        <v>3</v>
      </c>
      <c r="AL46" s="173"/>
      <c r="AM46" s="14" t="s">
        <v>3</v>
      </c>
      <c r="AN46" s="79" t="s">
        <v>3</v>
      </c>
      <c r="AO46" s="686"/>
      <c r="AP46" s="687"/>
      <c r="AQ46" s="687"/>
      <c r="AR46" s="687"/>
      <c r="AS46" s="251" t="str">
        <f t="shared" si="0"/>
        <v/>
      </c>
      <c r="AT46" s="14" t="s">
        <v>3</v>
      </c>
      <c r="AU46" s="16" t="s">
        <v>3</v>
      </c>
      <c r="AV46" s="154" t="s">
        <v>3</v>
      </c>
      <c r="AW46" s="159" t="s">
        <v>3</v>
      </c>
      <c r="AX46" s="79" t="s">
        <v>3</v>
      </c>
      <c r="AY46" s="79" t="s">
        <v>3</v>
      </c>
      <c r="AZ46" s="154" t="s">
        <v>3</v>
      </c>
      <c r="BA46" s="259"/>
      <c r="BB46" s="657" t="str">
        <f>IF($F$12="","",IF($BA46="","",HLOOKUP($F$12,別紙mast!$D$4:$K$7,3,FALSE)))</f>
        <v/>
      </c>
      <c r="BC46" s="657"/>
      <c r="BD46" s="260" t="str">
        <f t="shared" si="16"/>
        <v/>
      </c>
      <c r="BE46" s="260" t="str">
        <f>IF($F$12="","",IF($BA46="","",HLOOKUP($F$12,別紙mast!$D$9:$K$11,3,FALSE)))</f>
        <v/>
      </c>
      <c r="BF46" s="175" t="str">
        <f t="shared" si="17"/>
        <v/>
      </c>
      <c r="BG46" s="272"/>
      <c r="BH46" s="656" t="str">
        <f>IF($F$12="","",IF($BG46="","",HLOOKUP($F$12,別紙mast!$D$4:$K$7,4,FALSE)))</f>
        <v/>
      </c>
      <c r="BI46" s="656"/>
      <c r="BJ46" s="261" t="str">
        <f t="shared" si="3"/>
        <v/>
      </c>
      <c r="BK46" s="264"/>
      <c r="BL46" s="265"/>
      <c r="BM46" s="265"/>
      <c r="BN46" s="266"/>
      <c r="BO46" s="222"/>
      <c r="BP46" s="223"/>
      <c r="BQ46" s="223"/>
      <c r="BR46" s="224"/>
      <c r="BS46" s="267"/>
      <c r="BT46" s="268"/>
      <c r="BU46" s="270" t="str">
        <f t="shared" si="4"/>
        <v/>
      </c>
      <c r="BV46" s="269" t="str">
        <f t="shared" si="5"/>
        <v/>
      </c>
      <c r="BW46" s="247" t="str">
        <f t="shared" si="6"/>
        <v/>
      </c>
      <c r="BX46" s="271" t="str">
        <f t="shared" si="7"/>
        <v/>
      </c>
      <c r="BY46" s="410" t="str">
        <f t="shared" si="8"/>
        <v/>
      </c>
      <c r="BZ46" s="239"/>
      <c r="CA46" s="239"/>
      <c r="CB46" s="247" t="str">
        <f t="shared" si="18"/>
        <v/>
      </c>
      <c r="CC46" s="247" t="str">
        <f t="shared" si="19"/>
        <v/>
      </c>
      <c r="CD46" s="247" t="str">
        <f t="shared" si="20"/>
        <v/>
      </c>
      <c r="CE46" s="247" t="str">
        <f t="shared" si="21"/>
        <v/>
      </c>
      <c r="CF46" s="115"/>
      <c r="CG46" s="200" t="str">
        <f t="shared" si="9"/>
        <v/>
      </c>
      <c r="CH46" s="199" t="str">
        <f t="shared" si="22"/>
        <v/>
      </c>
      <c r="CI46" s="199" t="str">
        <f t="shared" si="23"/>
        <v/>
      </c>
      <c r="CJ46" s="199" t="str">
        <f t="shared" si="24"/>
        <v/>
      </c>
      <c r="CK46" s="203" t="str">
        <f t="shared" si="25"/>
        <v/>
      </c>
      <c r="CL46" s="203" t="str">
        <f t="shared" si="26"/>
        <v/>
      </c>
      <c r="CM46" s="203" t="str">
        <f t="shared" si="27"/>
        <v/>
      </c>
      <c r="CN46" s="203" t="str">
        <f t="shared" si="28"/>
        <v/>
      </c>
      <c r="CO46" s="199" t="str">
        <f t="shared" si="1"/>
        <v/>
      </c>
      <c r="CP46" s="226" t="str">
        <f t="shared" si="2"/>
        <v/>
      </c>
      <c r="CQ46" s="203" t="str">
        <f t="shared" si="10"/>
        <v/>
      </c>
      <c r="CR46" s="203" t="str">
        <f t="shared" si="11"/>
        <v/>
      </c>
      <c r="CS46" s="203" t="str">
        <f t="shared" si="12"/>
        <v/>
      </c>
      <c r="CT46" s="256" t="str">
        <f t="shared" si="13"/>
        <v/>
      </c>
      <c r="CU46" s="257" t="str">
        <f t="shared" si="14"/>
        <v/>
      </c>
      <c r="CV46" s="258" t="str">
        <f t="shared" si="15"/>
        <v/>
      </c>
      <c r="CW46" s="115"/>
      <c r="CX46" s="115"/>
      <c r="CY46" s="115"/>
      <c r="CZ46" s="115"/>
      <c r="DA46" s="115"/>
      <c r="DB46" s="115"/>
      <c r="DC46" s="115"/>
      <c r="DD46" s="115"/>
      <c r="DE46" s="115"/>
      <c r="DF46" s="115"/>
      <c r="DG46" s="115"/>
      <c r="DH46" s="115"/>
      <c r="DI46" s="125"/>
    </row>
    <row r="47" spans="2:113" ht="15.95" customHeight="1">
      <c r="B47" s="161">
        <v>17</v>
      </c>
      <c r="C47" s="670"/>
      <c r="D47" s="671"/>
      <c r="E47" s="671"/>
      <c r="F47" s="672"/>
      <c r="G47" s="673"/>
      <c r="H47" s="673"/>
      <c r="I47" s="674"/>
      <c r="J47" s="675"/>
      <c r="K47" s="682"/>
      <c r="L47" s="682"/>
      <c r="M47" s="682"/>
      <c r="N47" s="682"/>
      <c r="O47" s="682"/>
      <c r="P47" s="14" t="s">
        <v>3</v>
      </c>
      <c r="Q47" s="145" t="s">
        <v>3</v>
      </c>
      <c r="R47" s="145" t="s">
        <v>376</v>
      </c>
      <c r="S47" s="79" t="s">
        <v>3</v>
      </c>
      <c r="T47" s="683"/>
      <c r="U47" s="684"/>
      <c r="V47" s="685"/>
      <c r="W47" s="14" t="s">
        <v>3</v>
      </c>
      <c r="X47" s="145" t="s">
        <v>3</v>
      </c>
      <c r="Y47" s="145" t="s">
        <v>3</v>
      </c>
      <c r="Z47" s="79" t="s">
        <v>3</v>
      </c>
      <c r="AA47" s="683"/>
      <c r="AB47" s="684"/>
      <c r="AC47" s="684"/>
      <c r="AD47" s="14" t="s">
        <v>3</v>
      </c>
      <c r="AE47" s="16" t="s">
        <v>3</v>
      </c>
      <c r="AF47" s="16" t="s">
        <v>3</v>
      </c>
      <c r="AG47" s="16" t="s">
        <v>3</v>
      </c>
      <c r="AH47" s="16" t="s">
        <v>3</v>
      </c>
      <c r="AI47" s="79" t="s">
        <v>3</v>
      </c>
      <c r="AJ47" s="171"/>
      <c r="AK47" s="79" t="s">
        <v>3</v>
      </c>
      <c r="AL47" s="173"/>
      <c r="AM47" s="14" t="s">
        <v>3</v>
      </c>
      <c r="AN47" s="79" t="s">
        <v>3</v>
      </c>
      <c r="AO47" s="686"/>
      <c r="AP47" s="687"/>
      <c r="AQ47" s="687"/>
      <c r="AR47" s="687"/>
      <c r="AS47" s="251" t="str">
        <f t="shared" si="0"/>
        <v/>
      </c>
      <c r="AT47" s="14" t="s">
        <v>3</v>
      </c>
      <c r="AU47" s="16" t="s">
        <v>3</v>
      </c>
      <c r="AV47" s="154" t="s">
        <v>3</v>
      </c>
      <c r="AW47" s="159" t="s">
        <v>3</v>
      </c>
      <c r="AX47" s="79" t="s">
        <v>3</v>
      </c>
      <c r="AY47" s="79" t="s">
        <v>3</v>
      </c>
      <c r="AZ47" s="154" t="s">
        <v>3</v>
      </c>
      <c r="BA47" s="259"/>
      <c r="BB47" s="657" t="str">
        <f>IF($F$12="","",IF($BA47="","",HLOOKUP($F$12,別紙mast!$D$4:$K$7,3,FALSE)))</f>
        <v/>
      </c>
      <c r="BC47" s="657"/>
      <c r="BD47" s="260" t="str">
        <f t="shared" si="16"/>
        <v/>
      </c>
      <c r="BE47" s="260" t="str">
        <f>IF($F$12="","",IF($BA47="","",HLOOKUP($F$12,別紙mast!$D$9:$K$11,3,FALSE)))</f>
        <v/>
      </c>
      <c r="BF47" s="175" t="str">
        <f t="shared" si="17"/>
        <v/>
      </c>
      <c r="BG47" s="272"/>
      <c r="BH47" s="656" t="str">
        <f>IF($F$12="","",IF($BG47="","",HLOOKUP($F$12,別紙mast!$D$4:$K$7,4,FALSE)))</f>
        <v/>
      </c>
      <c r="BI47" s="656"/>
      <c r="BJ47" s="261" t="str">
        <f t="shared" si="3"/>
        <v/>
      </c>
      <c r="BK47" s="264"/>
      <c r="BL47" s="265"/>
      <c r="BM47" s="265"/>
      <c r="BN47" s="266"/>
      <c r="BO47" s="222"/>
      <c r="BP47" s="223"/>
      <c r="BQ47" s="223"/>
      <c r="BR47" s="224"/>
      <c r="BS47" s="267"/>
      <c r="BT47" s="268"/>
      <c r="BU47" s="270" t="str">
        <f t="shared" si="4"/>
        <v/>
      </c>
      <c r="BV47" s="269" t="str">
        <f t="shared" si="5"/>
        <v/>
      </c>
      <c r="BW47" s="247" t="str">
        <f t="shared" si="6"/>
        <v/>
      </c>
      <c r="BX47" s="271" t="str">
        <f t="shared" si="7"/>
        <v/>
      </c>
      <c r="BY47" s="410" t="str">
        <f t="shared" si="8"/>
        <v/>
      </c>
      <c r="BZ47" s="239"/>
      <c r="CA47" s="239"/>
      <c r="CB47" s="247" t="str">
        <f t="shared" si="18"/>
        <v/>
      </c>
      <c r="CC47" s="247" t="str">
        <f t="shared" si="19"/>
        <v/>
      </c>
      <c r="CD47" s="247" t="str">
        <f t="shared" si="20"/>
        <v/>
      </c>
      <c r="CE47" s="247" t="str">
        <f t="shared" si="21"/>
        <v/>
      </c>
      <c r="CF47" s="115"/>
      <c r="CG47" s="200" t="str">
        <f t="shared" si="9"/>
        <v/>
      </c>
      <c r="CH47" s="199" t="str">
        <f t="shared" si="22"/>
        <v/>
      </c>
      <c r="CI47" s="199" t="str">
        <f t="shared" si="23"/>
        <v/>
      </c>
      <c r="CJ47" s="199" t="str">
        <f t="shared" si="24"/>
        <v/>
      </c>
      <c r="CK47" s="203" t="str">
        <f t="shared" si="25"/>
        <v/>
      </c>
      <c r="CL47" s="203" t="str">
        <f t="shared" si="26"/>
        <v/>
      </c>
      <c r="CM47" s="203" t="str">
        <f t="shared" si="27"/>
        <v/>
      </c>
      <c r="CN47" s="203" t="str">
        <f t="shared" si="28"/>
        <v/>
      </c>
      <c r="CO47" s="199" t="str">
        <f t="shared" si="1"/>
        <v/>
      </c>
      <c r="CP47" s="226" t="str">
        <f t="shared" si="2"/>
        <v/>
      </c>
      <c r="CQ47" s="203" t="str">
        <f t="shared" si="10"/>
        <v/>
      </c>
      <c r="CR47" s="203" t="str">
        <f t="shared" si="11"/>
        <v/>
      </c>
      <c r="CS47" s="203" t="str">
        <f t="shared" si="12"/>
        <v/>
      </c>
      <c r="CT47" s="256" t="str">
        <f t="shared" si="13"/>
        <v/>
      </c>
      <c r="CU47" s="257" t="str">
        <f t="shared" si="14"/>
        <v/>
      </c>
      <c r="CV47" s="258" t="str">
        <f t="shared" si="15"/>
        <v/>
      </c>
      <c r="CW47" s="115"/>
      <c r="CX47" s="115"/>
      <c r="CY47" s="115"/>
      <c r="CZ47" s="115"/>
      <c r="DA47" s="115"/>
      <c r="DB47" s="115"/>
      <c r="DC47" s="115"/>
      <c r="DD47" s="115"/>
      <c r="DE47" s="115"/>
      <c r="DF47" s="115"/>
      <c r="DG47" s="115"/>
      <c r="DH47" s="115"/>
      <c r="DI47" s="125"/>
    </row>
    <row r="48" spans="2:113" ht="15.95" customHeight="1">
      <c r="B48" s="161">
        <v>18</v>
      </c>
      <c r="C48" s="670"/>
      <c r="D48" s="671"/>
      <c r="E48" s="671"/>
      <c r="F48" s="672"/>
      <c r="G48" s="673"/>
      <c r="H48" s="673"/>
      <c r="I48" s="674"/>
      <c r="J48" s="675"/>
      <c r="K48" s="682"/>
      <c r="L48" s="682"/>
      <c r="M48" s="682"/>
      <c r="N48" s="682"/>
      <c r="O48" s="682"/>
      <c r="P48" s="14" t="s">
        <v>3</v>
      </c>
      <c r="Q48" s="145" t="s">
        <v>3</v>
      </c>
      <c r="R48" s="145" t="s">
        <v>3</v>
      </c>
      <c r="S48" s="79" t="s">
        <v>3</v>
      </c>
      <c r="T48" s="683"/>
      <c r="U48" s="684"/>
      <c r="V48" s="685"/>
      <c r="W48" s="14" t="s">
        <v>3</v>
      </c>
      <c r="X48" s="145" t="s">
        <v>3</v>
      </c>
      <c r="Y48" s="145" t="s">
        <v>3</v>
      </c>
      <c r="Z48" s="79" t="s">
        <v>3</v>
      </c>
      <c r="AA48" s="683"/>
      <c r="AB48" s="684"/>
      <c r="AC48" s="684"/>
      <c r="AD48" s="14" t="s">
        <v>3</v>
      </c>
      <c r="AE48" s="16" t="s">
        <v>3</v>
      </c>
      <c r="AF48" s="16" t="s">
        <v>3</v>
      </c>
      <c r="AG48" s="16" t="s">
        <v>3</v>
      </c>
      <c r="AH48" s="16" t="s">
        <v>3</v>
      </c>
      <c r="AI48" s="79" t="s">
        <v>3</v>
      </c>
      <c r="AJ48" s="171"/>
      <c r="AK48" s="79" t="s">
        <v>3</v>
      </c>
      <c r="AL48" s="173"/>
      <c r="AM48" s="14" t="s">
        <v>3</v>
      </c>
      <c r="AN48" s="79" t="s">
        <v>3</v>
      </c>
      <c r="AO48" s="686"/>
      <c r="AP48" s="687"/>
      <c r="AQ48" s="687"/>
      <c r="AR48" s="687"/>
      <c r="AS48" s="251" t="str">
        <f t="shared" si="0"/>
        <v/>
      </c>
      <c r="AT48" s="14" t="s">
        <v>3</v>
      </c>
      <c r="AU48" s="16" t="s">
        <v>3</v>
      </c>
      <c r="AV48" s="154" t="s">
        <v>3</v>
      </c>
      <c r="AW48" s="159" t="s">
        <v>3</v>
      </c>
      <c r="AX48" s="79" t="s">
        <v>3</v>
      </c>
      <c r="AY48" s="79" t="s">
        <v>3</v>
      </c>
      <c r="AZ48" s="154" t="s">
        <v>3</v>
      </c>
      <c r="BA48" s="259"/>
      <c r="BB48" s="657" t="str">
        <f>IF($F$12="","",IF($BA48="","",HLOOKUP($F$12,別紙mast!$D$4:$K$7,3,FALSE)))</f>
        <v/>
      </c>
      <c r="BC48" s="657"/>
      <c r="BD48" s="260" t="str">
        <f t="shared" si="16"/>
        <v/>
      </c>
      <c r="BE48" s="260" t="str">
        <f>IF($F$12="","",IF($BA48="","",HLOOKUP($F$12,別紙mast!$D$9:$K$11,3,FALSE)))</f>
        <v/>
      </c>
      <c r="BF48" s="175" t="str">
        <f t="shared" si="17"/>
        <v/>
      </c>
      <c r="BG48" s="272"/>
      <c r="BH48" s="656" t="str">
        <f>IF($F$12="","",IF($BG48="","",HLOOKUP($F$12,別紙mast!$D$4:$K$7,4,FALSE)))</f>
        <v/>
      </c>
      <c r="BI48" s="656"/>
      <c r="BJ48" s="261" t="str">
        <f t="shared" si="3"/>
        <v/>
      </c>
      <c r="BK48" s="264"/>
      <c r="BL48" s="265"/>
      <c r="BM48" s="265"/>
      <c r="BN48" s="266"/>
      <c r="BO48" s="222"/>
      <c r="BP48" s="223"/>
      <c r="BQ48" s="223"/>
      <c r="BR48" s="224"/>
      <c r="BS48" s="267"/>
      <c r="BT48" s="268"/>
      <c r="BU48" s="270" t="str">
        <f t="shared" si="4"/>
        <v/>
      </c>
      <c r="BV48" s="269" t="str">
        <f t="shared" si="5"/>
        <v/>
      </c>
      <c r="BW48" s="247" t="str">
        <f t="shared" si="6"/>
        <v/>
      </c>
      <c r="BX48" s="271" t="str">
        <f t="shared" si="7"/>
        <v/>
      </c>
      <c r="BY48" s="410" t="str">
        <f t="shared" si="8"/>
        <v/>
      </c>
      <c r="BZ48" s="239"/>
      <c r="CA48" s="239"/>
      <c r="CB48" s="247" t="str">
        <f t="shared" si="18"/>
        <v/>
      </c>
      <c r="CC48" s="247" t="str">
        <f t="shared" si="19"/>
        <v/>
      </c>
      <c r="CD48" s="247" t="str">
        <f t="shared" si="20"/>
        <v/>
      </c>
      <c r="CE48" s="247" t="str">
        <f t="shared" si="21"/>
        <v/>
      </c>
      <c r="CF48" s="115"/>
      <c r="CG48" s="200" t="str">
        <f t="shared" ref="CG48:CG95" si="29">IF($BK48="","",SUM($BK48*$I48))</f>
        <v/>
      </c>
      <c r="CH48" s="199" t="str">
        <f t="shared" si="22"/>
        <v/>
      </c>
      <c r="CI48" s="199" t="str">
        <f t="shared" si="23"/>
        <v/>
      </c>
      <c r="CJ48" s="199" t="str">
        <f t="shared" si="24"/>
        <v/>
      </c>
      <c r="CK48" s="203" t="str">
        <f t="shared" si="25"/>
        <v/>
      </c>
      <c r="CL48" s="203" t="str">
        <f t="shared" si="26"/>
        <v/>
      </c>
      <c r="CM48" s="203" t="str">
        <f t="shared" si="27"/>
        <v/>
      </c>
      <c r="CN48" s="203" t="str">
        <f t="shared" si="28"/>
        <v/>
      </c>
      <c r="CO48" s="199" t="str">
        <f t="shared" si="1"/>
        <v/>
      </c>
      <c r="CP48" s="226" t="str">
        <f t="shared" si="2"/>
        <v/>
      </c>
      <c r="CQ48" s="203" t="str">
        <f t="shared" si="10"/>
        <v/>
      </c>
      <c r="CR48" s="203" t="str">
        <f t="shared" si="11"/>
        <v/>
      </c>
      <c r="CS48" s="203" t="str">
        <f t="shared" si="12"/>
        <v/>
      </c>
      <c r="CT48" s="256" t="str">
        <f t="shared" si="13"/>
        <v/>
      </c>
      <c r="CU48" s="257" t="str">
        <f t="shared" si="14"/>
        <v/>
      </c>
      <c r="CV48" s="258" t="str">
        <f t="shared" si="15"/>
        <v/>
      </c>
      <c r="CW48" s="115"/>
      <c r="CX48" s="115"/>
      <c r="CY48" s="115"/>
      <c r="CZ48" s="115"/>
      <c r="DA48" s="115"/>
      <c r="DB48" s="115"/>
      <c r="DC48" s="115"/>
      <c r="DD48" s="115"/>
      <c r="DE48" s="115"/>
      <c r="DF48" s="115"/>
      <c r="DG48" s="115"/>
      <c r="DH48" s="115"/>
      <c r="DI48" s="125"/>
    </row>
    <row r="49" spans="2:113" ht="15.95" customHeight="1">
      <c r="B49" s="161">
        <v>19</v>
      </c>
      <c r="C49" s="670"/>
      <c r="D49" s="671"/>
      <c r="E49" s="671"/>
      <c r="F49" s="672"/>
      <c r="G49" s="673"/>
      <c r="H49" s="673"/>
      <c r="I49" s="674"/>
      <c r="J49" s="675"/>
      <c r="K49" s="682"/>
      <c r="L49" s="682"/>
      <c r="M49" s="682"/>
      <c r="N49" s="682"/>
      <c r="O49" s="682"/>
      <c r="P49" s="14" t="s">
        <v>3</v>
      </c>
      <c r="Q49" s="145" t="s">
        <v>3</v>
      </c>
      <c r="R49" s="145" t="s">
        <v>3</v>
      </c>
      <c r="S49" s="79" t="s">
        <v>3</v>
      </c>
      <c r="T49" s="683"/>
      <c r="U49" s="684"/>
      <c r="V49" s="685"/>
      <c r="W49" s="14" t="s">
        <v>3</v>
      </c>
      <c r="X49" s="145" t="s">
        <v>3</v>
      </c>
      <c r="Y49" s="145" t="s">
        <v>3</v>
      </c>
      <c r="Z49" s="79" t="s">
        <v>3</v>
      </c>
      <c r="AA49" s="683"/>
      <c r="AB49" s="684"/>
      <c r="AC49" s="684"/>
      <c r="AD49" s="14" t="s">
        <v>3</v>
      </c>
      <c r="AE49" s="16" t="s">
        <v>3</v>
      </c>
      <c r="AF49" s="16" t="s">
        <v>3</v>
      </c>
      <c r="AG49" s="16" t="s">
        <v>3</v>
      </c>
      <c r="AH49" s="16" t="s">
        <v>3</v>
      </c>
      <c r="AI49" s="79" t="s">
        <v>3</v>
      </c>
      <c r="AJ49" s="171"/>
      <c r="AK49" s="79" t="s">
        <v>3</v>
      </c>
      <c r="AL49" s="173"/>
      <c r="AM49" s="14" t="s">
        <v>3</v>
      </c>
      <c r="AN49" s="79" t="s">
        <v>3</v>
      </c>
      <c r="AO49" s="686"/>
      <c r="AP49" s="687"/>
      <c r="AQ49" s="687"/>
      <c r="AR49" s="687"/>
      <c r="AS49" s="251" t="str">
        <f t="shared" si="0"/>
        <v/>
      </c>
      <c r="AT49" s="14" t="s">
        <v>3</v>
      </c>
      <c r="AU49" s="16" t="s">
        <v>3</v>
      </c>
      <c r="AV49" s="154" t="s">
        <v>3</v>
      </c>
      <c r="AW49" s="159" t="s">
        <v>3</v>
      </c>
      <c r="AX49" s="79" t="s">
        <v>3</v>
      </c>
      <c r="AY49" s="79" t="s">
        <v>3</v>
      </c>
      <c r="AZ49" s="154" t="s">
        <v>3</v>
      </c>
      <c r="BA49" s="259"/>
      <c r="BB49" s="657" t="str">
        <f>IF($F$12="","",IF($BA49="","",HLOOKUP($F$12,別紙mast!$D$4:$K$7,3,FALSE)))</f>
        <v/>
      </c>
      <c r="BC49" s="657"/>
      <c r="BD49" s="260" t="str">
        <f t="shared" si="16"/>
        <v/>
      </c>
      <c r="BE49" s="260" t="str">
        <f>IF($F$12="","",IF($BA49="","",HLOOKUP($F$12,別紙mast!$D$9:$K$11,3,FALSE)))</f>
        <v/>
      </c>
      <c r="BF49" s="175" t="str">
        <f t="shared" si="17"/>
        <v/>
      </c>
      <c r="BG49" s="272"/>
      <c r="BH49" s="656" t="str">
        <f>IF($F$12="","",IF($BG49="","",HLOOKUP($F$12,別紙mast!$D$4:$K$7,4,FALSE)))</f>
        <v/>
      </c>
      <c r="BI49" s="656"/>
      <c r="BJ49" s="261" t="str">
        <f t="shared" si="3"/>
        <v/>
      </c>
      <c r="BK49" s="264"/>
      <c r="BL49" s="265"/>
      <c r="BM49" s="265"/>
      <c r="BN49" s="266"/>
      <c r="BO49" s="222"/>
      <c r="BP49" s="223"/>
      <c r="BQ49" s="223"/>
      <c r="BR49" s="224"/>
      <c r="BS49" s="267"/>
      <c r="BT49" s="268"/>
      <c r="BU49" s="270" t="str">
        <f t="shared" si="4"/>
        <v/>
      </c>
      <c r="BV49" s="269" t="str">
        <f t="shared" si="5"/>
        <v/>
      </c>
      <c r="BW49" s="247" t="str">
        <f t="shared" si="6"/>
        <v/>
      </c>
      <c r="BX49" s="271" t="str">
        <f t="shared" si="7"/>
        <v/>
      </c>
      <c r="BY49" s="410" t="str">
        <f t="shared" si="8"/>
        <v/>
      </c>
      <c r="BZ49" s="239"/>
      <c r="CA49" s="239"/>
      <c r="CB49" s="247" t="str">
        <f t="shared" si="18"/>
        <v/>
      </c>
      <c r="CC49" s="247" t="str">
        <f t="shared" si="19"/>
        <v/>
      </c>
      <c r="CD49" s="247" t="str">
        <f t="shared" si="20"/>
        <v/>
      </c>
      <c r="CE49" s="247" t="str">
        <f t="shared" si="21"/>
        <v/>
      </c>
      <c r="CF49" s="115"/>
      <c r="CG49" s="200" t="str">
        <f t="shared" si="29"/>
        <v/>
      </c>
      <c r="CH49" s="199" t="str">
        <f t="shared" si="22"/>
        <v/>
      </c>
      <c r="CI49" s="199" t="str">
        <f t="shared" si="23"/>
        <v/>
      </c>
      <c r="CJ49" s="199" t="str">
        <f t="shared" si="24"/>
        <v/>
      </c>
      <c r="CK49" s="203" t="str">
        <f t="shared" si="25"/>
        <v/>
      </c>
      <c r="CL49" s="203" t="str">
        <f t="shared" si="26"/>
        <v/>
      </c>
      <c r="CM49" s="203" t="str">
        <f t="shared" si="27"/>
        <v/>
      </c>
      <c r="CN49" s="203" t="str">
        <f t="shared" si="28"/>
        <v/>
      </c>
      <c r="CO49" s="199" t="str">
        <f t="shared" si="1"/>
        <v/>
      </c>
      <c r="CP49" s="226" t="str">
        <f t="shared" si="2"/>
        <v/>
      </c>
      <c r="CQ49" s="203" t="str">
        <f t="shared" si="10"/>
        <v/>
      </c>
      <c r="CR49" s="203" t="str">
        <f t="shared" si="11"/>
        <v/>
      </c>
      <c r="CS49" s="203" t="str">
        <f t="shared" si="12"/>
        <v/>
      </c>
      <c r="CT49" s="256" t="str">
        <f t="shared" si="13"/>
        <v/>
      </c>
      <c r="CU49" s="257" t="str">
        <f t="shared" si="14"/>
        <v/>
      </c>
      <c r="CV49" s="258" t="str">
        <f t="shared" si="15"/>
        <v/>
      </c>
      <c r="CW49" s="115"/>
      <c r="CX49" s="115"/>
      <c r="CY49" s="115"/>
      <c r="CZ49" s="115"/>
      <c r="DA49" s="115"/>
      <c r="DB49" s="115"/>
      <c r="DC49" s="115"/>
      <c r="DD49" s="115"/>
      <c r="DE49" s="115"/>
      <c r="DF49" s="115"/>
      <c r="DG49" s="115"/>
      <c r="DH49" s="115"/>
      <c r="DI49" s="125"/>
    </row>
    <row r="50" spans="2:113" ht="15.95" customHeight="1">
      <c r="B50" s="161">
        <v>20</v>
      </c>
      <c r="C50" s="670"/>
      <c r="D50" s="671"/>
      <c r="E50" s="671"/>
      <c r="F50" s="672"/>
      <c r="G50" s="673"/>
      <c r="H50" s="673"/>
      <c r="I50" s="674"/>
      <c r="J50" s="675"/>
      <c r="K50" s="682"/>
      <c r="L50" s="682"/>
      <c r="M50" s="682"/>
      <c r="N50" s="682"/>
      <c r="O50" s="682"/>
      <c r="P50" s="14" t="s">
        <v>3</v>
      </c>
      <c r="Q50" s="145" t="s">
        <v>3</v>
      </c>
      <c r="R50" s="145" t="s">
        <v>3</v>
      </c>
      <c r="S50" s="79" t="s">
        <v>3</v>
      </c>
      <c r="T50" s="683"/>
      <c r="U50" s="684"/>
      <c r="V50" s="685"/>
      <c r="W50" s="14" t="s">
        <v>3</v>
      </c>
      <c r="X50" s="145" t="s">
        <v>3</v>
      </c>
      <c r="Y50" s="145" t="s">
        <v>3</v>
      </c>
      <c r="Z50" s="79" t="s">
        <v>3</v>
      </c>
      <c r="AA50" s="683"/>
      <c r="AB50" s="684"/>
      <c r="AC50" s="684"/>
      <c r="AD50" s="14" t="s">
        <v>3</v>
      </c>
      <c r="AE50" s="16" t="s">
        <v>3</v>
      </c>
      <c r="AF50" s="16" t="s">
        <v>3</v>
      </c>
      <c r="AG50" s="16" t="s">
        <v>3</v>
      </c>
      <c r="AH50" s="16" t="s">
        <v>3</v>
      </c>
      <c r="AI50" s="79" t="s">
        <v>3</v>
      </c>
      <c r="AJ50" s="171"/>
      <c r="AK50" s="79" t="s">
        <v>3</v>
      </c>
      <c r="AL50" s="173"/>
      <c r="AM50" s="14" t="s">
        <v>3</v>
      </c>
      <c r="AN50" s="79" t="s">
        <v>3</v>
      </c>
      <c r="AO50" s="686"/>
      <c r="AP50" s="687"/>
      <c r="AQ50" s="687"/>
      <c r="AR50" s="687"/>
      <c r="AS50" s="251" t="str">
        <f t="shared" si="0"/>
        <v/>
      </c>
      <c r="AT50" s="14" t="s">
        <v>3</v>
      </c>
      <c r="AU50" s="16" t="s">
        <v>3</v>
      </c>
      <c r="AV50" s="154" t="s">
        <v>3</v>
      </c>
      <c r="AW50" s="159" t="s">
        <v>3</v>
      </c>
      <c r="AX50" s="79" t="s">
        <v>3</v>
      </c>
      <c r="AY50" s="79" t="s">
        <v>3</v>
      </c>
      <c r="AZ50" s="154" t="s">
        <v>3</v>
      </c>
      <c r="BA50" s="259"/>
      <c r="BB50" s="657" t="str">
        <f>IF($F$12="","",IF($BA50="","",HLOOKUP($F$12,別紙mast!$D$4:$K$7,3,FALSE)))</f>
        <v/>
      </c>
      <c r="BC50" s="657"/>
      <c r="BD50" s="260" t="str">
        <f t="shared" si="16"/>
        <v/>
      </c>
      <c r="BE50" s="260" t="str">
        <f>IF($F$12="","",IF($BA50="","",HLOOKUP($F$12,別紙mast!$D$9:$K$11,3,FALSE)))</f>
        <v/>
      </c>
      <c r="BF50" s="175" t="str">
        <f t="shared" si="17"/>
        <v/>
      </c>
      <c r="BG50" s="272"/>
      <c r="BH50" s="656" t="str">
        <f>IF($F$12="","",IF($BG50="","",HLOOKUP($F$12,別紙mast!$D$4:$K$7,4,FALSE)))</f>
        <v/>
      </c>
      <c r="BI50" s="656"/>
      <c r="BJ50" s="261" t="str">
        <f t="shared" si="3"/>
        <v/>
      </c>
      <c r="BK50" s="264"/>
      <c r="BL50" s="265"/>
      <c r="BM50" s="265"/>
      <c r="BN50" s="266"/>
      <c r="BO50" s="222"/>
      <c r="BP50" s="223"/>
      <c r="BQ50" s="223"/>
      <c r="BR50" s="224"/>
      <c r="BS50" s="267"/>
      <c r="BT50" s="268"/>
      <c r="BU50" s="270" t="str">
        <f t="shared" si="4"/>
        <v/>
      </c>
      <c r="BV50" s="269" t="str">
        <f t="shared" si="5"/>
        <v/>
      </c>
      <c r="BW50" s="247" t="str">
        <f t="shared" si="6"/>
        <v/>
      </c>
      <c r="BX50" s="271" t="str">
        <f t="shared" si="7"/>
        <v/>
      </c>
      <c r="BY50" s="410" t="str">
        <f t="shared" si="8"/>
        <v/>
      </c>
      <c r="BZ50" s="239"/>
      <c r="CA50" s="239"/>
      <c r="CB50" s="247" t="str">
        <f t="shared" si="18"/>
        <v/>
      </c>
      <c r="CC50" s="247" t="str">
        <f t="shared" si="19"/>
        <v/>
      </c>
      <c r="CD50" s="247" t="str">
        <f t="shared" si="20"/>
        <v/>
      </c>
      <c r="CE50" s="247" t="str">
        <f t="shared" si="21"/>
        <v/>
      </c>
      <c r="CF50" s="115"/>
      <c r="CG50" s="200" t="str">
        <f t="shared" si="29"/>
        <v/>
      </c>
      <c r="CH50" s="199" t="str">
        <f t="shared" si="22"/>
        <v/>
      </c>
      <c r="CI50" s="199" t="str">
        <f t="shared" si="23"/>
        <v/>
      </c>
      <c r="CJ50" s="199" t="str">
        <f t="shared" si="24"/>
        <v/>
      </c>
      <c r="CK50" s="203" t="str">
        <f t="shared" si="25"/>
        <v/>
      </c>
      <c r="CL50" s="203" t="str">
        <f t="shared" si="26"/>
        <v/>
      </c>
      <c r="CM50" s="203" t="str">
        <f t="shared" si="27"/>
        <v/>
      </c>
      <c r="CN50" s="203" t="str">
        <f t="shared" si="28"/>
        <v/>
      </c>
      <c r="CO50" s="199" t="str">
        <f t="shared" si="1"/>
        <v/>
      </c>
      <c r="CP50" s="226" t="str">
        <f t="shared" si="2"/>
        <v/>
      </c>
      <c r="CQ50" s="203" t="str">
        <f t="shared" si="10"/>
        <v/>
      </c>
      <c r="CR50" s="203" t="str">
        <f t="shared" si="11"/>
        <v/>
      </c>
      <c r="CS50" s="203" t="str">
        <f t="shared" si="12"/>
        <v/>
      </c>
      <c r="CT50" s="256" t="str">
        <f t="shared" si="13"/>
        <v/>
      </c>
      <c r="CU50" s="257" t="str">
        <f t="shared" si="14"/>
        <v/>
      </c>
      <c r="CV50" s="258" t="str">
        <f t="shared" si="15"/>
        <v/>
      </c>
      <c r="CW50" s="115"/>
      <c r="CX50" s="115"/>
      <c r="CY50" s="115"/>
      <c r="CZ50" s="115"/>
      <c r="DA50" s="115"/>
      <c r="DB50" s="115"/>
      <c r="DC50" s="115"/>
      <c r="DD50" s="115"/>
      <c r="DE50" s="115"/>
      <c r="DF50" s="115"/>
      <c r="DG50" s="115"/>
      <c r="DH50" s="115"/>
      <c r="DI50" s="125"/>
    </row>
    <row r="51" spans="2:113" ht="15.95" customHeight="1">
      <c r="B51" s="162">
        <v>21</v>
      </c>
      <c r="C51" s="670"/>
      <c r="D51" s="671"/>
      <c r="E51" s="671"/>
      <c r="F51" s="672"/>
      <c r="G51" s="673"/>
      <c r="H51" s="673"/>
      <c r="I51" s="674"/>
      <c r="J51" s="675"/>
      <c r="K51" s="691"/>
      <c r="L51" s="691"/>
      <c r="M51" s="691"/>
      <c r="N51" s="691"/>
      <c r="O51" s="691"/>
      <c r="P51" s="14" t="s">
        <v>3</v>
      </c>
      <c r="Q51" s="145" t="s">
        <v>3</v>
      </c>
      <c r="R51" s="145" t="s">
        <v>3</v>
      </c>
      <c r="S51" s="79" t="s">
        <v>3</v>
      </c>
      <c r="T51" s="692"/>
      <c r="U51" s="693"/>
      <c r="V51" s="694"/>
      <c r="W51" s="14" t="s">
        <v>3</v>
      </c>
      <c r="X51" s="145" t="s">
        <v>3</v>
      </c>
      <c r="Y51" s="145" t="s">
        <v>3</v>
      </c>
      <c r="Z51" s="79" t="s">
        <v>3</v>
      </c>
      <c r="AA51" s="692"/>
      <c r="AB51" s="693"/>
      <c r="AC51" s="693"/>
      <c r="AD51" s="19" t="s">
        <v>3</v>
      </c>
      <c r="AE51" s="21" t="s">
        <v>3</v>
      </c>
      <c r="AF51" s="21" t="s">
        <v>3</v>
      </c>
      <c r="AG51" s="21" t="s">
        <v>3</v>
      </c>
      <c r="AH51" s="21" t="s">
        <v>3</v>
      </c>
      <c r="AI51" s="124" t="s">
        <v>3</v>
      </c>
      <c r="AJ51" s="171"/>
      <c r="AK51" s="124" t="s">
        <v>3</v>
      </c>
      <c r="AL51" s="173"/>
      <c r="AM51" s="19" t="s">
        <v>3</v>
      </c>
      <c r="AN51" s="124" t="s">
        <v>3</v>
      </c>
      <c r="AO51" s="686"/>
      <c r="AP51" s="687"/>
      <c r="AQ51" s="687"/>
      <c r="AR51" s="687"/>
      <c r="AS51" s="251" t="str">
        <f t="shared" si="0"/>
        <v/>
      </c>
      <c r="AT51" s="20" t="s">
        <v>3</v>
      </c>
      <c r="AU51" s="21" t="s">
        <v>3</v>
      </c>
      <c r="AV51" s="155" t="s">
        <v>3</v>
      </c>
      <c r="AW51" s="138" t="s">
        <v>3</v>
      </c>
      <c r="AX51" s="79" t="s">
        <v>3</v>
      </c>
      <c r="AY51" s="124" t="s">
        <v>3</v>
      </c>
      <c r="AZ51" s="155" t="s">
        <v>3</v>
      </c>
      <c r="BA51" s="259"/>
      <c r="BB51" s="657" t="str">
        <f>IF($F$12="","",IF($BA51="","",HLOOKUP($F$12,別紙mast!$D$4:$K$7,3,FALSE)))</f>
        <v/>
      </c>
      <c r="BC51" s="657"/>
      <c r="BD51" s="260" t="str">
        <f t="shared" si="16"/>
        <v/>
      </c>
      <c r="BE51" s="260" t="str">
        <f>IF($F$12="","",IF($BA51="","",HLOOKUP($F$12,別紙mast!$D$9:$K$11,3,FALSE)))</f>
        <v/>
      </c>
      <c r="BF51" s="175" t="str">
        <f t="shared" si="17"/>
        <v/>
      </c>
      <c r="BG51" s="272"/>
      <c r="BH51" s="656" t="str">
        <f>IF($F$12="","",IF($BG51="","",HLOOKUP($F$12,別紙mast!$D$4:$K$7,4,FALSE)))</f>
        <v/>
      </c>
      <c r="BI51" s="656"/>
      <c r="BJ51" s="261" t="str">
        <f t="shared" si="3"/>
        <v/>
      </c>
      <c r="BK51" s="264"/>
      <c r="BL51" s="265"/>
      <c r="BM51" s="265"/>
      <c r="BN51" s="266"/>
      <c r="BO51" s="222"/>
      <c r="BP51" s="223"/>
      <c r="BQ51" s="223"/>
      <c r="BR51" s="224"/>
      <c r="BS51" s="267"/>
      <c r="BT51" s="268"/>
      <c r="BU51" s="270" t="str">
        <f t="shared" si="4"/>
        <v/>
      </c>
      <c r="BV51" s="269" t="str">
        <f t="shared" si="5"/>
        <v/>
      </c>
      <c r="BW51" s="247" t="str">
        <f t="shared" si="6"/>
        <v/>
      </c>
      <c r="BX51" s="271" t="str">
        <f t="shared" si="7"/>
        <v/>
      </c>
      <c r="BY51" s="410" t="str">
        <f t="shared" si="8"/>
        <v/>
      </c>
      <c r="BZ51" s="239"/>
      <c r="CA51" s="239"/>
      <c r="CB51" s="247" t="str">
        <f t="shared" si="18"/>
        <v/>
      </c>
      <c r="CC51" s="247" t="str">
        <f t="shared" si="19"/>
        <v/>
      </c>
      <c r="CD51" s="247" t="str">
        <f t="shared" si="20"/>
        <v/>
      </c>
      <c r="CE51" s="247" t="str">
        <f t="shared" si="21"/>
        <v/>
      </c>
      <c r="CF51" s="115"/>
      <c r="CG51" s="200" t="str">
        <f t="shared" si="29"/>
        <v/>
      </c>
      <c r="CH51" s="199" t="str">
        <f t="shared" si="22"/>
        <v/>
      </c>
      <c r="CI51" s="199" t="str">
        <f t="shared" si="23"/>
        <v/>
      </c>
      <c r="CJ51" s="199" t="str">
        <f t="shared" si="24"/>
        <v/>
      </c>
      <c r="CK51" s="203" t="str">
        <f t="shared" si="25"/>
        <v/>
      </c>
      <c r="CL51" s="203" t="str">
        <f t="shared" si="26"/>
        <v/>
      </c>
      <c r="CM51" s="203" t="str">
        <f t="shared" si="27"/>
        <v/>
      </c>
      <c r="CN51" s="203" t="str">
        <f t="shared" si="28"/>
        <v/>
      </c>
      <c r="CO51" s="199" t="str">
        <f t="shared" si="1"/>
        <v/>
      </c>
      <c r="CP51" s="226" t="str">
        <f t="shared" si="2"/>
        <v/>
      </c>
      <c r="CQ51" s="203" t="str">
        <f t="shared" si="10"/>
        <v/>
      </c>
      <c r="CR51" s="203" t="str">
        <f t="shared" si="11"/>
        <v/>
      </c>
      <c r="CS51" s="203" t="str">
        <f t="shared" si="12"/>
        <v/>
      </c>
      <c r="CT51" s="256" t="str">
        <f t="shared" si="13"/>
        <v/>
      </c>
      <c r="CU51" s="257" t="str">
        <f t="shared" si="14"/>
        <v/>
      </c>
      <c r="CV51" s="258" t="str">
        <f t="shared" si="15"/>
        <v/>
      </c>
      <c r="CW51" s="115"/>
      <c r="CX51" s="115"/>
      <c r="CY51" s="115"/>
      <c r="CZ51" s="115"/>
      <c r="DA51" s="115"/>
      <c r="DB51" s="115"/>
      <c r="DC51" s="115"/>
      <c r="DD51" s="115"/>
      <c r="DE51" s="115"/>
      <c r="DF51" s="115"/>
      <c r="DG51" s="115"/>
      <c r="DH51" s="115"/>
      <c r="DI51" s="125"/>
    </row>
    <row r="52" spans="2:113" ht="15.95" customHeight="1">
      <c r="B52" s="161">
        <v>22</v>
      </c>
      <c r="C52" s="670"/>
      <c r="D52" s="671"/>
      <c r="E52" s="671"/>
      <c r="F52" s="672"/>
      <c r="G52" s="673"/>
      <c r="H52" s="673"/>
      <c r="I52" s="674"/>
      <c r="J52" s="675"/>
      <c r="K52" s="682"/>
      <c r="L52" s="682"/>
      <c r="M52" s="682"/>
      <c r="N52" s="682"/>
      <c r="O52" s="682"/>
      <c r="P52" s="14" t="s">
        <v>3</v>
      </c>
      <c r="Q52" s="145" t="s">
        <v>3</v>
      </c>
      <c r="R52" s="145" t="s">
        <v>3</v>
      </c>
      <c r="S52" s="79" t="s">
        <v>3</v>
      </c>
      <c r="T52" s="683"/>
      <c r="U52" s="684"/>
      <c r="V52" s="685"/>
      <c r="W52" s="14" t="s">
        <v>3</v>
      </c>
      <c r="X52" s="145" t="s">
        <v>3</v>
      </c>
      <c r="Y52" s="145" t="s">
        <v>3</v>
      </c>
      <c r="Z52" s="79" t="s">
        <v>3</v>
      </c>
      <c r="AA52" s="683"/>
      <c r="AB52" s="684"/>
      <c r="AC52" s="684"/>
      <c r="AD52" s="14" t="s">
        <v>3</v>
      </c>
      <c r="AE52" s="16" t="s">
        <v>3</v>
      </c>
      <c r="AF52" s="16" t="s">
        <v>3</v>
      </c>
      <c r="AG52" s="16" t="s">
        <v>3</v>
      </c>
      <c r="AH52" s="16" t="s">
        <v>3</v>
      </c>
      <c r="AI52" s="79" t="s">
        <v>3</v>
      </c>
      <c r="AJ52" s="171"/>
      <c r="AK52" s="79" t="s">
        <v>3</v>
      </c>
      <c r="AL52" s="173"/>
      <c r="AM52" s="14" t="s">
        <v>3</v>
      </c>
      <c r="AN52" s="79" t="s">
        <v>3</v>
      </c>
      <c r="AO52" s="686"/>
      <c r="AP52" s="687"/>
      <c r="AQ52" s="687"/>
      <c r="AR52" s="687"/>
      <c r="AS52" s="251" t="str">
        <f t="shared" si="0"/>
        <v/>
      </c>
      <c r="AT52" s="14" t="s">
        <v>3</v>
      </c>
      <c r="AU52" s="16" t="s">
        <v>3</v>
      </c>
      <c r="AV52" s="154" t="s">
        <v>3</v>
      </c>
      <c r="AW52" s="159" t="s">
        <v>3</v>
      </c>
      <c r="AX52" s="79" t="s">
        <v>3</v>
      </c>
      <c r="AY52" s="79" t="s">
        <v>3</v>
      </c>
      <c r="AZ52" s="154" t="s">
        <v>3</v>
      </c>
      <c r="BA52" s="259"/>
      <c r="BB52" s="657" t="str">
        <f>IF($F$12="","",IF($BA52="","",HLOOKUP($F$12,別紙mast!$D$4:$K$7,3,FALSE)))</f>
        <v/>
      </c>
      <c r="BC52" s="657"/>
      <c r="BD52" s="260" t="str">
        <f t="shared" si="16"/>
        <v/>
      </c>
      <c r="BE52" s="260" t="str">
        <f>IF($F$12="","",IF($BA52="","",HLOOKUP($F$12,別紙mast!$D$9:$K$11,3,FALSE)))</f>
        <v/>
      </c>
      <c r="BF52" s="175" t="str">
        <f t="shared" si="17"/>
        <v/>
      </c>
      <c r="BG52" s="272"/>
      <c r="BH52" s="656" t="str">
        <f>IF($F$12="","",IF($BG52="","",HLOOKUP($F$12,別紙mast!$D$4:$K$7,4,FALSE)))</f>
        <v/>
      </c>
      <c r="BI52" s="656"/>
      <c r="BJ52" s="261" t="str">
        <f t="shared" si="3"/>
        <v/>
      </c>
      <c r="BK52" s="264"/>
      <c r="BL52" s="265"/>
      <c r="BM52" s="265"/>
      <c r="BN52" s="266"/>
      <c r="BO52" s="222"/>
      <c r="BP52" s="223"/>
      <c r="BQ52" s="223"/>
      <c r="BR52" s="224"/>
      <c r="BS52" s="267"/>
      <c r="BT52" s="268"/>
      <c r="BU52" s="270" t="str">
        <f t="shared" si="4"/>
        <v/>
      </c>
      <c r="BV52" s="269" t="str">
        <f t="shared" si="5"/>
        <v/>
      </c>
      <c r="BW52" s="247" t="str">
        <f t="shared" si="6"/>
        <v/>
      </c>
      <c r="BX52" s="271" t="str">
        <f t="shared" si="7"/>
        <v/>
      </c>
      <c r="BY52" s="410" t="str">
        <f t="shared" si="8"/>
        <v/>
      </c>
      <c r="BZ52" s="239"/>
      <c r="CA52" s="239"/>
      <c r="CB52" s="247" t="str">
        <f t="shared" si="18"/>
        <v/>
      </c>
      <c r="CC52" s="247" t="str">
        <f t="shared" si="19"/>
        <v/>
      </c>
      <c r="CD52" s="247" t="str">
        <f t="shared" si="20"/>
        <v/>
      </c>
      <c r="CE52" s="247" t="str">
        <f t="shared" si="21"/>
        <v/>
      </c>
      <c r="CF52" s="115"/>
      <c r="CG52" s="200" t="str">
        <f t="shared" si="29"/>
        <v/>
      </c>
      <c r="CH52" s="199" t="str">
        <f t="shared" si="22"/>
        <v/>
      </c>
      <c r="CI52" s="199" t="str">
        <f t="shared" si="23"/>
        <v/>
      </c>
      <c r="CJ52" s="199" t="str">
        <f t="shared" si="24"/>
        <v/>
      </c>
      <c r="CK52" s="203" t="str">
        <f t="shared" si="25"/>
        <v/>
      </c>
      <c r="CL52" s="203" t="str">
        <f t="shared" si="26"/>
        <v/>
      </c>
      <c r="CM52" s="203" t="str">
        <f t="shared" si="27"/>
        <v/>
      </c>
      <c r="CN52" s="203" t="str">
        <f t="shared" si="28"/>
        <v/>
      </c>
      <c r="CO52" s="199" t="str">
        <f t="shared" si="1"/>
        <v/>
      </c>
      <c r="CP52" s="226" t="str">
        <f t="shared" si="2"/>
        <v/>
      </c>
      <c r="CQ52" s="203" t="str">
        <f t="shared" si="10"/>
        <v/>
      </c>
      <c r="CR52" s="203" t="str">
        <f t="shared" si="11"/>
        <v/>
      </c>
      <c r="CS52" s="203" t="str">
        <f t="shared" si="12"/>
        <v/>
      </c>
      <c r="CT52" s="256" t="str">
        <f t="shared" si="13"/>
        <v/>
      </c>
      <c r="CU52" s="257" t="str">
        <f t="shared" si="14"/>
        <v/>
      </c>
      <c r="CV52" s="258" t="str">
        <f t="shared" si="15"/>
        <v/>
      </c>
      <c r="CW52" s="115"/>
      <c r="CX52" s="115"/>
      <c r="CY52" s="115"/>
      <c r="CZ52" s="115"/>
      <c r="DA52" s="115"/>
      <c r="DB52" s="115"/>
      <c r="DC52" s="115"/>
      <c r="DD52" s="115"/>
      <c r="DE52" s="115"/>
      <c r="DF52" s="115"/>
      <c r="DG52" s="115"/>
      <c r="DH52" s="115"/>
      <c r="DI52" s="125"/>
    </row>
    <row r="53" spans="2:113" ht="15.95" customHeight="1">
      <c r="B53" s="161">
        <v>23</v>
      </c>
      <c r="C53" s="670"/>
      <c r="D53" s="671"/>
      <c r="E53" s="671"/>
      <c r="F53" s="672"/>
      <c r="G53" s="673"/>
      <c r="H53" s="673"/>
      <c r="I53" s="674"/>
      <c r="J53" s="675"/>
      <c r="K53" s="682"/>
      <c r="L53" s="682"/>
      <c r="M53" s="682"/>
      <c r="N53" s="682"/>
      <c r="O53" s="682"/>
      <c r="P53" s="14" t="s">
        <v>3</v>
      </c>
      <c r="Q53" s="145" t="s">
        <v>3</v>
      </c>
      <c r="R53" s="145" t="s">
        <v>3</v>
      </c>
      <c r="S53" s="79" t="s">
        <v>3</v>
      </c>
      <c r="T53" s="683"/>
      <c r="U53" s="684"/>
      <c r="V53" s="685"/>
      <c r="W53" s="14" t="s">
        <v>3</v>
      </c>
      <c r="X53" s="145" t="s">
        <v>3</v>
      </c>
      <c r="Y53" s="145" t="s">
        <v>3</v>
      </c>
      <c r="Z53" s="79" t="s">
        <v>3</v>
      </c>
      <c r="AA53" s="683"/>
      <c r="AB53" s="684"/>
      <c r="AC53" s="684"/>
      <c r="AD53" s="14" t="s">
        <v>3</v>
      </c>
      <c r="AE53" s="16" t="s">
        <v>3</v>
      </c>
      <c r="AF53" s="16" t="s">
        <v>3</v>
      </c>
      <c r="AG53" s="16" t="s">
        <v>3</v>
      </c>
      <c r="AH53" s="16" t="s">
        <v>3</v>
      </c>
      <c r="AI53" s="79" t="s">
        <v>3</v>
      </c>
      <c r="AJ53" s="171"/>
      <c r="AK53" s="79" t="s">
        <v>3</v>
      </c>
      <c r="AL53" s="173"/>
      <c r="AM53" s="14" t="s">
        <v>3</v>
      </c>
      <c r="AN53" s="79" t="s">
        <v>3</v>
      </c>
      <c r="AO53" s="686"/>
      <c r="AP53" s="687"/>
      <c r="AQ53" s="687"/>
      <c r="AR53" s="687"/>
      <c r="AS53" s="251" t="str">
        <f t="shared" si="0"/>
        <v/>
      </c>
      <c r="AT53" s="14" t="s">
        <v>3</v>
      </c>
      <c r="AU53" s="16" t="s">
        <v>3</v>
      </c>
      <c r="AV53" s="154" t="s">
        <v>3</v>
      </c>
      <c r="AW53" s="159" t="s">
        <v>3</v>
      </c>
      <c r="AX53" s="79" t="s">
        <v>3</v>
      </c>
      <c r="AY53" s="79" t="s">
        <v>3</v>
      </c>
      <c r="AZ53" s="154" t="s">
        <v>3</v>
      </c>
      <c r="BA53" s="259"/>
      <c r="BB53" s="657" t="str">
        <f>IF($F$12="","",IF($BA53="","",HLOOKUP($F$12,別紙mast!$D$4:$K$7,3,FALSE)))</f>
        <v/>
      </c>
      <c r="BC53" s="657"/>
      <c r="BD53" s="260" t="str">
        <f t="shared" si="16"/>
        <v/>
      </c>
      <c r="BE53" s="260" t="str">
        <f>IF($F$12="","",IF($BA53="","",HLOOKUP($F$12,別紙mast!$D$9:$K$11,3,FALSE)))</f>
        <v/>
      </c>
      <c r="BF53" s="175" t="str">
        <f t="shared" si="17"/>
        <v/>
      </c>
      <c r="BG53" s="272"/>
      <c r="BH53" s="656" t="str">
        <f>IF($F$12="","",IF($BG53="","",HLOOKUP($F$12,別紙mast!$D$4:$K$7,4,FALSE)))</f>
        <v/>
      </c>
      <c r="BI53" s="656"/>
      <c r="BJ53" s="261" t="str">
        <f t="shared" si="3"/>
        <v/>
      </c>
      <c r="BK53" s="264"/>
      <c r="BL53" s="265"/>
      <c r="BM53" s="265"/>
      <c r="BN53" s="266"/>
      <c r="BO53" s="222"/>
      <c r="BP53" s="223"/>
      <c r="BQ53" s="223"/>
      <c r="BR53" s="224"/>
      <c r="BS53" s="267"/>
      <c r="BT53" s="268"/>
      <c r="BU53" s="270" t="str">
        <f t="shared" si="4"/>
        <v/>
      </c>
      <c r="BV53" s="269" t="str">
        <f t="shared" si="5"/>
        <v/>
      </c>
      <c r="BW53" s="247" t="str">
        <f t="shared" si="6"/>
        <v/>
      </c>
      <c r="BX53" s="271" t="str">
        <f t="shared" si="7"/>
        <v/>
      </c>
      <c r="BY53" s="410" t="str">
        <f t="shared" si="8"/>
        <v/>
      </c>
      <c r="BZ53" s="239"/>
      <c r="CA53" s="239"/>
      <c r="CB53" s="247" t="str">
        <f t="shared" si="18"/>
        <v/>
      </c>
      <c r="CC53" s="247" t="str">
        <f t="shared" si="19"/>
        <v/>
      </c>
      <c r="CD53" s="247" t="str">
        <f t="shared" si="20"/>
        <v/>
      </c>
      <c r="CE53" s="247" t="str">
        <f t="shared" si="21"/>
        <v/>
      </c>
      <c r="CF53" s="115"/>
      <c r="CG53" s="200" t="str">
        <f t="shared" si="29"/>
        <v/>
      </c>
      <c r="CH53" s="199" t="str">
        <f t="shared" si="22"/>
        <v/>
      </c>
      <c r="CI53" s="199" t="str">
        <f t="shared" si="23"/>
        <v/>
      </c>
      <c r="CJ53" s="199" t="str">
        <f t="shared" si="24"/>
        <v/>
      </c>
      <c r="CK53" s="203" t="str">
        <f t="shared" si="25"/>
        <v/>
      </c>
      <c r="CL53" s="203" t="str">
        <f t="shared" si="26"/>
        <v/>
      </c>
      <c r="CM53" s="203" t="str">
        <f t="shared" si="27"/>
        <v/>
      </c>
      <c r="CN53" s="203" t="str">
        <f t="shared" si="28"/>
        <v/>
      </c>
      <c r="CO53" s="199" t="str">
        <f t="shared" si="1"/>
        <v/>
      </c>
      <c r="CP53" s="226" t="str">
        <f t="shared" si="2"/>
        <v/>
      </c>
      <c r="CQ53" s="203" t="str">
        <f t="shared" si="10"/>
        <v/>
      </c>
      <c r="CR53" s="203" t="str">
        <f t="shared" si="11"/>
        <v/>
      </c>
      <c r="CS53" s="203" t="str">
        <f t="shared" si="12"/>
        <v/>
      </c>
      <c r="CT53" s="256" t="str">
        <f t="shared" si="13"/>
        <v/>
      </c>
      <c r="CU53" s="257" t="str">
        <f t="shared" si="14"/>
        <v/>
      </c>
      <c r="CV53" s="258" t="str">
        <f t="shared" si="15"/>
        <v/>
      </c>
      <c r="CW53" s="115"/>
      <c r="CX53" s="115"/>
      <c r="CY53" s="115"/>
      <c r="CZ53" s="115"/>
      <c r="DA53" s="115"/>
      <c r="DB53" s="115"/>
      <c r="DC53" s="115"/>
      <c r="DD53" s="115"/>
      <c r="DE53" s="115"/>
      <c r="DF53" s="115"/>
      <c r="DG53" s="115"/>
      <c r="DH53" s="115"/>
      <c r="DI53" s="125"/>
    </row>
    <row r="54" spans="2:113" ht="15.95" customHeight="1">
      <c r="B54" s="161">
        <v>24</v>
      </c>
      <c r="C54" s="670"/>
      <c r="D54" s="671"/>
      <c r="E54" s="671"/>
      <c r="F54" s="672"/>
      <c r="G54" s="673"/>
      <c r="H54" s="673"/>
      <c r="I54" s="674"/>
      <c r="J54" s="675"/>
      <c r="K54" s="682"/>
      <c r="L54" s="682"/>
      <c r="M54" s="682"/>
      <c r="N54" s="682"/>
      <c r="O54" s="682"/>
      <c r="P54" s="14" t="s">
        <v>3</v>
      </c>
      <c r="Q54" s="145" t="s">
        <v>3</v>
      </c>
      <c r="R54" s="145" t="s">
        <v>3</v>
      </c>
      <c r="S54" s="79" t="s">
        <v>3</v>
      </c>
      <c r="T54" s="683"/>
      <c r="U54" s="684"/>
      <c r="V54" s="685"/>
      <c r="W54" s="14" t="s">
        <v>3</v>
      </c>
      <c r="X54" s="145" t="s">
        <v>3</v>
      </c>
      <c r="Y54" s="145" t="s">
        <v>3</v>
      </c>
      <c r="Z54" s="79" t="s">
        <v>3</v>
      </c>
      <c r="AA54" s="683"/>
      <c r="AB54" s="684"/>
      <c r="AC54" s="684"/>
      <c r="AD54" s="14" t="s">
        <v>3</v>
      </c>
      <c r="AE54" s="16" t="s">
        <v>3</v>
      </c>
      <c r="AF54" s="16" t="s">
        <v>3</v>
      </c>
      <c r="AG54" s="16" t="s">
        <v>3</v>
      </c>
      <c r="AH54" s="16" t="s">
        <v>3</v>
      </c>
      <c r="AI54" s="79" t="s">
        <v>3</v>
      </c>
      <c r="AJ54" s="171"/>
      <c r="AK54" s="79" t="s">
        <v>3</v>
      </c>
      <c r="AL54" s="173"/>
      <c r="AM54" s="14" t="s">
        <v>3</v>
      </c>
      <c r="AN54" s="79" t="s">
        <v>3</v>
      </c>
      <c r="AO54" s="686"/>
      <c r="AP54" s="687"/>
      <c r="AQ54" s="687"/>
      <c r="AR54" s="687"/>
      <c r="AS54" s="251" t="str">
        <f t="shared" si="0"/>
        <v/>
      </c>
      <c r="AT54" s="14" t="s">
        <v>3</v>
      </c>
      <c r="AU54" s="16" t="s">
        <v>3</v>
      </c>
      <c r="AV54" s="154" t="s">
        <v>3</v>
      </c>
      <c r="AW54" s="159" t="s">
        <v>3</v>
      </c>
      <c r="AX54" s="79" t="s">
        <v>3</v>
      </c>
      <c r="AY54" s="79" t="s">
        <v>3</v>
      </c>
      <c r="AZ54" s="154" t="s">
        <v>3</v>
      </c>
      <c r="BA54" s="259"/>
      <c r="BB54" s="657" t="str">
        <f>IF($F$12="","",IF($BA54="","",HLOOKUP($F$12,別紙mast!$D$4:$K$7,3,FALSE)))</f>
        <v/>
      </c>
      <c r="BC54" s="657"/>
      <c r="BD54" s="260" t="str">
        <f t="shared" si="16"/>
        <v/>
      </c>
      <c r="BE54" s="260" t="str">
        <f>IF($F$12="","",IF($BA54="","",HLOOKUP($F$12,別紙mast!$D$9:$K$11,3,FALSE)))</f>
        <v/>
      </c>
      <c r="BF54" s="175" t="str">
        <f t="shared" si="17"/>
        <v/>
      </c>
      <c r="BG54" s="272"/>
      <c r="BH54" s="656" t="str">
        <f>IF($F$12="","",IF($BG54="","",HLOOKUP($F$12,別紙mast!$D$4:$K$7,4,FALSE)))</f>
        <v/>
      </c>
      <c r="BI54" s="656"/>
      <c r="BJ54" s="261" t="str">
        <f t="shared" si="3"/>
        <v/>
      </c>
      <c r="BK54" s="264"/>
      <c r="BL54" s="265"/>
      <c r="BM54" s="265"/>
      <c r="BN54" s="266"/>
      <c r="BO54" s="222"/>
      <c r="BP54" s="223"/>
      <c r="BQ54" s="223"/>
      <c r="BR54" s="224"/>
      <c r="BS54" s="267"/>
      <c r="BT54" s="268"/>
      <c r="BU54" s="270" t="str">
        <f t="shared" si="4"/>
        <v/>
      </c>
      <c r="BV54" s="269" t="str">
        <f t="shared" si="5"/>
        <v/>
      </c>
      <c r="BW54" s="247" t="str">
        <f t="shared" si="6"/>
        <v/>
      </c>
      <c r="BX54" s="271" t="str">
        <f t="shared" si="7"/>
        <v/>
      </c>
      <c r="BY54" s="410" t="str">
        <f t="shared" si="8"/>
        <v/>
      </c>
      <c r="BZ54" s="239"/>
      <c r="CA54" s="239"/>
      <c r="CB54" s="247" t="str">
        <f t="shared" si="18"/>
        <v/>
      </c>
      <c r="CC54" s="247" t="str">
        <f t="shared" si="19"/>
        <v/>
      </c>
      <c r="CD54" s="247" t="str">
        <f t="shared" si="20"/>
        <v/>
      </c>
      <c r="CE54" s="247" t="str">
        <f t="shared" si="21"/>
        <v/>
      </c>
      <c r="CF54" s="115"/>
      <c r="CG54" s="200" t="str">
        <f t="shared" si="29"/>
        <v/>
      </c>
      <c r="CH54" s="199" t="str">
        <f t="shared" si="22"/>
        <v/>
      </c>
      <c r="CI54" s="199" t="str">
        <f t="shared" si="23"/>
        <v/>
      </c>
      <c r="CJ54" s="199" t="str">
        <f t="shared" si="24"/>
        <v/>
      </c>
      <c r="CK54" s="203" t="str">
        <f t="shared" si="25"/>
        <v/>
      </c>
      <c r="CL54" s="203" t="str">
        <f t="shared" si="26"/>
        <v/>
      </c>
      <c r="CM54" s="203" t="str">
        <f t="shared" si="27"/>
        <v/>
      </c>
      <c r="CN54" s="203" t="str">
        <f t="shared" si="28"/>
        <v/>
      </c>
      <c r="CO54" s="199" t="str">
        <f t="shared" si="1"/>
        <v/>
      </c>
      <c r="CP54" s="226" t="str">
        <f t="shared" si="2"/>
        <v/>
      </c>
      <c r="CQ54" s="203" t="str">
        <f t="shared" si="10"/>
        <v/>
      </c>
      <c r="CR54" s="203" t="str">
        <f t="shared" si="11"/>
        <v/>
      </c>
      <c r="CS54" s="203" t="str">
        <f t="shared" si="12"/>
        <v/>
      </c>
      <c r="CT54" s="256" t="str">
        <f t="shared" si="13"/>
        <v/>
      </c>
      <c r="CU54" s="257" t="str">
        <f t="shared" si="14"/>
        <v/>
      </c>
      <c r="CV54" s="258" t="str">
        <f t="shared" si="15"/>
        <v/>
      </c>
      <c r="CW54" s="115"/>
      <c r="CX54" s="115"/>
      <c r="CY54" s="115"/>
      <c r="CZ54" s="115"/>
      <c r="DA54" s="115"/>
      <c r="DB54" s="115"/>
      <c r="DC54" s="115"/>
      <c r="DD54" s="115"/>
      <c r="DE54" s="115"/>
      <c r="DF54" s="115"/>
      <c r="DG54" s="115"/>
      <c r="DH54" s="115"/>
      <c r="DI54" s="125"/>
    </row>
    <row r="55" spans="2:113" ht="15.95" customHeight="1">
      <c r="B55" s="161">
        <v>25</v>
      </c>
      <c r="C55" s="670"/>
      <c r="D55" s="671"/>
      <c r="E55" s="671"/>
      <c r="F55" s="672"/>
      <c r="G55" s="673"/>
      <c r="H55" s="673"/>
      <c r="I55" s="674"/>
      <c r="J55" s="675"/>
      <c r="K55" s="682"/>
      <c r="L55" s="682"/>
      <c r="M55" s="682"/>
      <c r="N55" s="682"/>
      <c r="O55" s="682"/>
      <c r="P55" s="14" t="s">
        <v>3</v>
      </c>
      <c r="Q55" s="145" t="s">
        <v>3</v>
      </c>
      <c r="R55" s="145" t="s">
        <v>3</v>
      </c>
      <c r="S55" s="79" t="s">
        <v>3</v>
      </c>
      <c r="T55" s="683"/>
      <c r="U55" s="684"/>
      <c r="V55" s="685"/>
      <c r="W55" s="14" t="s">
        <v>3</v>
      </c>
      <c r="X55" s="145" t="s">
        <v>3</v>
      </c>
      <c r="Y55" s="145" t="s">
        <v>3</v>
      </c>
      <c r="Z55" s="79" t="s">
        <v>3</v>
      </c>
      <c r="AA55" s="683"/>
      <c r="AB55" s="684"/>
      <c r="AC55" s="684"/>
      <c r="AD55" s="14" t="s">
        <v>3</v>
      </c>
      <c r="AE55" s="16" t="s">
        <v>3</v>
      </c>
      <c r="AF55" s="16" t="s">
        <v>3</v>
      </c>
      <c r="AG55" s="16" t="s">
        <v>3</v>
      </c>
      <c r="AH55" s="16" t="s">
        <v>3</v>
      </c>
      <c r="AI55" s="79" t="s">
        <v>3</v>
      </c>
      <c r="AJ55" s="171"/>
      <c r="AK55" s="79" t="s">
        <v>3</v>
      </c>
      <c r="AL55" s="173"/>
      <c r="AM55" s="14" t="s">
        <v>3</v>
      </c>
      <c r="AN55" s="79" t="s">
        <v>3</v>
      </c>
      <c r="AO55" s="686"/>
      <c r="AP55" s="687"/>
      <c r="AQ55" s="687"/>
      <c r="AR55" s="687"/>
      <c r="AS55" s="251" t="str">
        <f t="shared" si="0"/>
        <v/>
      </c>
      <c r="AT55" s="14" t="s">
        <v>3</v>
      </c>
      <c r="AU55" s="16" t="s">
        <v>3</v>
      </c>
      <c r="AV55" s="154" t="s">
        <v>3</v>
      </c>
      <c r="AW55" s="159" t="s">
        <v>3</v>
      </c>
      <c r="AX55" s="79" t="s">
        <v>3</v>
      </c>
      <c r="AY55" s="79" t="s">
        <v>3</v>
      </c>
      <c r="AZ55" s="154" t="s">
        <v>3</v>
      </c>
      <c r="BA55" s="259"/>
      <c r="BB55" s="657" t="str">
        <f>IF($F$12="","",IF($BA55="","",HLOOKUP($F$12,別紙mast!$D$4:$K$7,3,FALSE)))</f>
        <v/>
      </c>
      <c r="BC55" s="657"/>
      <c r="BD55" s="260" t="str">
        <f t="shared" si="16"/>
        <v/>
      </c>
      <c r="BE55" s="260" t="str">
        <f>IF($F$12="","",IF($BA55="","",HLOOKUP($F$12,別紙mast!$D$9:$K$11,3,FALSE)))</f>
        <v/>
      </c>
      <c r="BF55" s="175" t="str">
        <f t="shared" si="17"/>
        <v/>
      </c>
      <c r="BG55" s="272"/>
      <c r="BH55" s="656" t="str">
        <f>IF($F$12="","",IF($BG55="","",HLOOKUP($F$12,別紙mast!$D$4:$K$7,4,FALSE)))</f>
        <v/>
      </c>
      <c r="BI55" s="656"/>
      <c r="BJ55" s="261" t="str">
        <f t="shared" si="3"/>
        <v/>
      </c>
      <c r="BK55" s="264"/>
      <c r="BL55" s="265"/>
      <c r="BM55" s="265"/>
      <c r="BN55" s="266"/>
      <c r="BO55" s="222"/>
      <c r="BP55" s="223"/>
      <c r="BQ55" s="223"/>
      <c r="BR55" s="224"/>
      <c r="BS55" s="267"/>
      <c r="BT55" s="268"/>
      <c r="BU55" s="270" t="str">
        <f t="shared" si="4"/>
        <v/>
      </c>
      <c r="BV55" s="269" t="str">
        <f t="shared" si="5"/>
        <v/>
      </c>
      <c r="BW55" s="247" t="str">
        <f t="shared" si="6"/>
        <v/>
      </c>
      <c r="BX55" s="271" t="str">
        <f t="shared" si="7"/>
        <v/>
      </c>
      <c r="BY55" s="410" t="str">
        <f t="shared" si="8"/>
        <v/>
      </c>
      <c r="BZ55" s="239"/>
      <c r="CA55" s="239"/>
      <c r="CB55" s="247" t="str">
        <f t="shared" si="18"/>
        <v/>
      </c>
      <c r="CC55" s="247" t="str">
        <f t="shared" si="19"/>
        <v/>
      </c>
      <c r="CD55" s="247" t="str">
        <f t="shared" si="20"/>
        <v/>
      </c>
      <c r="CE55" s="247" t="str">
        <f t="shared" si="21"/>
        <v/>
      </c>
      <c r="CF55" s="115"/>
      <c r="CG55" s="200" t="str">
        <f t="shared" si="29"/>
        <v/>
      </c>
      <c r="CH55" s="199" t="str">
        <f t="shared" si="22"/>
        <v/>
      </c>
      <c r="CI55" s="199" t="str">
        <f t="shared" si="23"/>
        <v/>
      </c>
      <c r="CJ55" s="199" t="str">
        <f t="shared" si="24"/>
        <v/>
      </c>
      <c r="CK55" s="203" t="str">
        <f t="shared" si="25"/>
        <v/>
      </c>
      <c r="CL55" s="203" t="str">
        <f t="shared" si="26"/>
        <v/>
      </c>
      <c r="CM55" s="203" t="str">
        <f t="shared" si="27"/>
        <v/>
      </c>
      <c r="CN55" s="203" t="str">
        <f t="shared" si="28"/>
        <v/>
      </c>
      <c r="CO55" s="199" t="str">
        <f t="shared" si="1"/>
        <v/>
      </c>
      <c r="CP55" s="226" t="str">
        <f t="shared" si="2"/>
        <v/>
      </c>
      <c r="CQ55" s="203" t="str">
        <f t="shared" si="10"/>
        <v/>
      </c>
      <c r="CR55" s="203" t="str">
        <f t="shared" si="11"/>
        <v/>
      </c>
      <c r="CS55" s="203" t="str">
        <f t="shared" si="12"/>
        <v/>
      </c>
      <c r="CT55" s="256" t="str">
        <f t="shared" si="13"/>
        <v/>
      </c>
      <c r="CU55" s="257" t="str">
        <f t="shared" si="14"/>
        <v/>
      </c>
      <c r="CV55" s="258" t="str">
        <f t="shared" si="15"/>
        <v/>
      </c>
      <c r="CW55" s="115"/>
      <c r="CX55" s="115"/>
      <c r="CY55" s="115"/>
      <c r="CZ55" s="115"/>
      <c r="DA55" s="115"/>
      <c r="DB55" s="115"/>
      <c r="DC55" s="115"/>
      <c r="DD55" s="115"/>
      <c r="DE55" s="115"/>
      <c r="DF55" s="115"/>
      <c r="DG55" s="115"/>
      <c r="DH55" s="115"/>
      <c r="DI55" s="125"/>
    </row>
    <row r="56" spans="2:113" ht="15.95" customHeight="1">
      <c r="B56" s="161">
        <v>26</v>
      </c>
      <c r="C56" s="670"/>
      <c r="D56" s="671"/>
      <c r="E56" s="671"/>
      <c r="F56" s="672"/>
      <c r="G56" s="673"/>
      <c r="H56" s="673"/>
      <c r="I56" s="674"/>
      <c r="J56" s="675"/>
      <c r="K56" s="682"/>
      <c r="L56" s="682"/>
      <c r="M56" s="682"/>
      <c r="N56" s="682"/>
      <c r="O56" s="682"/>
      <c r="P56" s="14" t="s">
        <v>3</v>
      </c>
      <c r="Q56" s="145" t="s">
        <v>3</v>
      </c>
      <c r="R56" s="145" t="s">
        <v>3</v>
      </c>
      <c r="S56" s="79" t="s">
        <v>3</v>
      </c>
      <c r="T56" s="683"/>
      <c r="U56" s="684"/>
      <c r="V56" s="685"/>
      <c r="W56" s="14" t="s">
        <v>3</v>
      </c>
      <c r="X56" s="145" t="s">
        <v>3</v>
      </c>
      <c r="Y56" s="145" t="s">
        <v>3</v>
      </c>
      <c r="Z56" s="79" t="s">
        <v>3</v>
      </c>
      <c r="AA56" s="683"/>
      <c r="AB56" s="684"/>
      <c r="AC56" s="684"/>
      <c r="AD56" s="14" t="s">
        <v>3</v>
      </c>
      <c r="AE56" s="16" t="s">
        <v>3</v>
      </c>
      <c r="AF56" s="16" t="s">
        <v>3</v>
      </c>
      <c r="AG56" s="16" t="s">
        <v>3</v>
      </c>
      <c r="AH56" s="16" t="s">
        <v>3</v>
      </c>
      <c r="AI56" s="79" t="s">
        <v>3</v>
      </c>
      <c r="AJ56" s="171"/>
      <c r="AK56" s="79" t="s">
        <v>3</v>
      </c>
      <c r="AL56" s="173"/>
      <c r="AM56" s="14" t="s">
        <v>3</v>
      </c>
      <c r="AN56" s="79" t="s">
        <v>3</v>
      </c>
      <c r="AO56" s="686"/>
      <c r="AP56" s="687"/>
      <c r="AQ56" s="687"/>
      <c r="AR56" s="687"/>
      <c r="AS56" s="251" t="str">
        <f t="shared" si="0"/>
        <v/>
      </c>
      <c r="AT56" s="14" t="s">
        <v>3</v>
      </c>
      <c r="AU56" s="16" t="s">
        <v>3</v>
      </c>
      <c r="AV56" s="154" t="s">
        <v>3</v>
      </c>
      <c r="AW56" s="159" t="s">
        <v>3</v>
      </c>
      <c r="AX56" s="79" t="s">
        <v>3</v>
      </c>
      <c r="AY56" s="79" t="s">
        <v>3</v>
      </c>
      <c r="AZ56" s="154" t="s">
        <v>3</v>
      </c>
      <c r="BA56" s="259"/>
      <c r="BB56" s="657" t="str">
        <f>IF($F$12="","",IF($BA56="","",HLOOKUP($F$12,別紙mast!$D$4:$K$7,3,FALSE)))</f>
        <v/>
      </c>
      <c r="BC56" s="657"/>
      <c r="BD56" s="260" t="str">
        <f t="shared" si="16"/>
        <v/>
      </c>
      <c r="BE56" s="260" t="str">
        <f>IF($F$12="","",IF($BA56="","",HLOOKUP($F$12,別紙mast!$D$9:$K$11,3,FALSE)))</f>
        <v/>
      </c>
      <c r="BF56" s="175" t="str">
        <f t="shared" si="17"/>
        <v/>
      </c>
      <c r="BG56" s="272"/>
      <c r="BH56" s="656" t="str">
        <f>IF($F$12="","",IF($BG56="","",HLOOKUP($F$12,別紙mast!$D$4:$K$7,4,FALSE)))</f>
        <v/>
      </c>
      <c r="BI56" s="656"/>
      <c r="BJ56" s="261" t="str">
        <f t="shared" si="3"/>
        <v/>
      </c>
      <c r="BK56" s="264"/>
      <c r="BL56" s="265"/>
      <c r="BM56" s="265"/>
      <c r="BN56" s="266"/>
      <c r="BO56" s="222"/>
      <c r="BP56" s="223"/>
      <c r="BQ56" s="223"/>
      <c r="BR56" s="224"/>
      <c r="BS56" s="267"/>
      <c r="BT56" s="268"/>
      <c r="BU56" s="270" t="str">
        <f t="shared" si="4"/>
        <v/>
      </c>
      <c r="BV56" s="269" t="str">
        <f t="shared" si="5"/>
        <v/>
      </c>
      <c r="BW56" s="247" t="str">
        <f t="shared" si="6"/>
        <v/>
      </c>
      <c r="BX56" s="271" t="str">
        <f t="shared" si="7"/>
        <v/>
      </c>
      <c r="BY56" s="410" t="str">
        <f t="shared" si="8"/>
        <v/>
      </c>
      <c r="BZ56" s="239"/>
      <c r="CA56" s="239"/>
      <c r="CB56" s="247" t="str">
        <f t="shared" si="18"/>
        <v/>
      </c>
      <c r="CC56" s="247" t="str">
        <f t="shared" si="19"/>
        <v/>
      </c>
      <c r="CD56" s="247" t="str">
        <f t="shared" si="20"/>
        <v/>
      </c>
      <c r="CE56" s="247" t="str">
        <f t="shared" si="21"/>
        <v/>
      </c>
      <c r="CF56" s="115"/>
      <c r="CG56" s="200" t="str">
        <f t="shared" si="29"/>
        <v/>
      </c>
      <c r="CH56" s="199" t="str">
        <f t="shared" si="22"/>
        <v/>
      </c>
      <c r="CI56" s="199" t="str">
        <f t="shared" si="23"/>
        <v/>
      </c>
      <c r="CJ56" s="199" t="str">
        <f t="shared" si="24"/>
        <v/>
      </c>
      <c r="CK56" s="203" t="str">
        <f t="shared" si="25"/>
        <v/>
      </c>
      <c r="CL56" s="203" t="str">
        <f t="shared" si="26"/>
        <v/>
      </c>
      <c r="CM56" s="203" t="str">
        <f t="shared" si="27"/>
        <v/>
      </c>
      <c r="CN56" s="203" t="str">
        <f t="shared" si="28"/>
        <v/>
      </c>
      <c r="CO56" s="199" t="str">
        <f t="shared" si="1"/>
        <v/>
      </c>
      <c r="CP56" s="226" t="str">
        <f t="shared" si="2"/>
        <v/>
      </c>
      <c r="CQ56" s="203" t="str">
        <f t="shared" si="10"/>
        <v/>
      </c>
      <c r="CR56" s="203" t="str">
        <f t="shared" si="11"/>
        <v/>
      </c>
      <c r="CS56" s="203" t="str">
        <f t="shared" si="12"/>
        <v/>
      </c>
      <c r="CT56" s="256" t="str">
        <f t="shared" si="13"/>
        <v/>
      </c>
      <c r="CU56" s="257" t="str">
        <f t="shared" si="14"/>
        <v/>
      </c>
      <c r="CV56" s="258" t="str">
        <f t="shared" si="15"/>
        <v/>
      </c>
      <c r="CW56" s="115"/>
      <c r="CX56" s="115"/>
      <c r="CY56" s="115"/>
      <c r="CZ56" s="115"/>
      <c r="DA56" s="115"/>
      <c r="DB56" s="115"/>
      <c r="DC56" s="115"/>
      <c r="DD56" s="115"/>
      <c r="DE56" s="115"/>
      <c r="DF56" s="115"/>
      <c r="DG56" s="115"/>
      <c r="DH56" s="115"/>
      <c r="DI56" s="125"/>
    </row>
    <row r="57" spans="2:113" ht="15.95" customHeight="1">
      <c r="B57" s="161">
        <v>27</v>
      </c>
      <c r="C57" s="670"/>
      <c r="D57" s="671"/>
      <c r="E57" s="671"/>
      <c r="F57" s="672"/>
      <c r="G57" s="673"/>
      <c r="H57" s="673"/>
      <c r="I57" s="674"/>
      <c r="J57" s="675"/>
      <c r="K57" s="682"/>
      <c r="L57" s="682"/>
      <c r="M57" s="682"/>
      <c r="N57" s="682"/>
      <c r="O57" s="682"/>
      <c r="P57" s="14" t="s">
        <v>3</v>
      </c>
      <c r="Q57" s="145" t="s">
        <v>3</v>
      </c>
      <c r="R57" s="145" t="s">
        <v>3</v>
      </c>
      <c r="S57" s="79" t="s">
        <v>3</v>
      </c>
      <c r="T57" s="683"/>
      <c r="U57" s="684"/>
      <c r="V57" s="685"/>
      <c r="W57" s="14" t="s">
        <v>3</v>
      </c>
      <c r="X57" s="145" t="s">
        <v>3</v>
      </c>
      <c r="Y57" s="145" t="s">
        <v>3</v>
      </c>
      <c r="Z57" s="79" t="s">
        <v>3</v>
      </c>
      <c r="AA57" s="683"/>
      <c r="AB57" s="684"/>
      <c r="AC57" s="684"/>
      <c r="AD57" s="14" t="s">
        <v>3</v>
      </c>
      <c r="AE57" s="16" t="s">
        <v>3</v>
      </c>
      <c r="AF57" s="16" t="s">
        <v>3</v>
      </c>
      <c r="AG57" s="16" t="s">
        <v>3</v>
      </c>
      <c r="AH57" s="16" t="s">
        <v>3</v>
      </c>
      <c r="AI57" s="79" t="s">
        <v>3</v>
      </c>
      <c r="AJ57" s="171"/>
      <c r="AK57" s="79" t="s">
        <v>3</v>
      </c>
      <c r="AL57" s="173"/>
      <c r="AM57" s="14" t="s">
        <v>3</v>
      </c>
      <c r="AN57" s="79" t="s">
        <v>3</v>
      </c>
      <c r="AO57" s="686"/>
      <c r="AP57" s="687"/>
      <c r="AQ57" s="687"/>
      <c r="AR57" s="687"/>
      <c r="AS57" s="251" t="str">
        <f t="shared" si="0"/>
        <v/>
      </c>
      <c r="AT57" s="14" t="s">
        <v>3</v>
      </c>
      <c r="AU57" s="16" t="s">
        <v>3</v>
      </c>
      <c r="AV57" s="154" t="s">
        <v>3</v>
      </c>
      <c r="AW57" s="159" t="s">
        <v>3</v>
      </c>
      <c r="AX57" s="79" t="s">
        <v>3</v>
      </c>
      <c r="AY57" s="79" t="s">
        <v>3</v>
      </c>
      <c r="AZ57" s="154" t="s">
        <v>3</v>
      </c>
      <c r="BA57" s="259"/>
      <c r="BB57" s="657" t="str">
        <f>IF($F$12="","",IF($BA57="","",HLOOKUP($F$12,別紙mast!$D$4:$K$7,3,FALSE)))</f>
        <v/>
      </c>
      <c r="BC57" s="657"/>
      <c r="BD57" s="260" t="str">
        <f t="shared" si="16"/>
        <v/>
      </c>
      <c r="BE57" s="260" t="str">
        <f>IF($F$12="","",IF($BA57="","",HLOOKUP($F$12,別紙mast!$D$9:$K$11,3,FALSE)))</f>
        <v/>
      </c>
      <c r="BF57" s="175" t="str">
        <f t="shared" si="17"/>
        <v/>
      </c>
      <c r="BG57" s="272"/>
      <c r="BH57" s="656" t="str">
        <f>IF($F$12="","",IF($BG57="","",HLOOKUP($F$12,別紙mast!$D$4:$K$7,4,FALSE)))</f>
        <v/>
      </c>
      <c r="BI57" s="656"/>
      <c r="BJ57" s="261" t="str">
        <f t="shared" si="3"/>
        <v/>
      </c>
      <c r="BK57" s="264"/>
      <c r="BL57" s="265"/>
      <c r="BM57" s="265"/>
      <c r="BN57" s="266"/>
      <c r="BO57" s="222"/>
      <c r="BP57" s="223"/>
      <c r="BQ57" s="223"/>
      <c r="BR57" s="224"/>
      <c r="BS57" s="267"/>
      <c r="BT57" s="268"/>
      <c r="BU57" s="270" t="str">
        <f t="shared" si="4"/>
        <v/>
      </c>
      <c r="BV57" s="269" t="str">
        <f t="shared" si="5"/>
        <v/>
      </c>
      <c r="BW57" s="247" t="str">
        <f t="shared" si="6"/>
        <v/>
      </c>
      <c r="BX57" s="271" t="str">
        <f t="shared" si="7"/>
        <v/>
      </c>
      <c r="BY57" s="410" t="str">
        <f t="shared" si="8"/>
        <v/>
      </c>
      <c r="BZ57" s="239"/>
      <c r="CA57" s="239"/>
      <c r="CB57" s="247" t="str">
        <f t="shared" si="18"/>
        <v/>
      </c>
      <c r="CC57" s="247" t="str">
        <f t="shared" si="19"/>
        <v/>
      </c>
      <c r="CD57" s="247" t="str">
        <f t="shared" si="20"/>
        <v/>
      </c>
      <c r="CE57" s="247" t="str">
        <f t="shared" si="21"/>
        <v/>
      </c>
      <c r="CF57" s="115"/>
      <c r="CG57" s="200" t="str">
        <f t="shared" si="29"/>
        <v/>
      </c>
      <c r="CH57" s="199" t="str">
        <f t="shared" si="22"/>
        <v/>
      </c>
      <c r="CI57" s="199" t="str">
        <f t="shared" si="23"/>
        <v/>
      </c>
      <c r="CJ57" s="199" t="str">
        <f t="shared" si="24"/>
        <v/>
      </c>
      <c r="CK57" s="203" t="str">
        <f t="shared" si="25"/>
        <v/>
      </c>
      <c r="CL57" s="203" t="str">
        <f t="shared" si="26"/>
        <v/>
      </c>
      <c r="CM57" s="203" t="str">
        <f t="shared" si="27"/>
        <v/>
      </c>
      <c r="CN57" s="203" t="str">
        <f t="shared" si="28"/>
        <v/>
      </c>
      <c r="CO57" s="199" t="str">
        <f t="shared" si="1"/>
        <v/>
      </c>
      <c r="CP57" s="226" t="str">
        <f t="shared" si="2"/>
        <v/>
      </c>
      <c r="CQ57" s="203" t="str">
        <f t="shared" si="10"/>
        <v/>
      </c>
      <c r="CR57" s="203" t="str">
        <f t="shared" si="11"/>
        <v/>
      </c>
      <c r="CS57" s="203" t="str">
        <f t="shared" si="12"/>
        <v/>
      </c>
      <c r="CT57" s="256" t="str">
        <f t="shared" si="13"/>
        <v/>
      </c>
      <c r="CU57" s="257" t="str">
        <f t="shared" si="14"/>
        <v/>
      </c>
      <c r="CV57" s="258" t="str">
        <f t="shared" si="15"/>
        <v/>
      </c>
      <c r="CW57" s="115"/>
      <c r="CX57" s="115"/>
      <c r="CY57" s="115"/>
      <c r="CZ57" s="115"/>
      <c r="DA57" s="115"/>
      <c r="DB57" s="115"/>
      <c r="DC57" s="115"/>
      <c r="DD57" s="115"/>
      <c r="DE57" s="115"/>
      <c r="DF57" s="115"/>
      <c r="DG57" s="115"/>
      <c r="DH57" s="115"/>
      <c r="DI57" s="125"/>
    </row>
    <row r="58" spans="2:113" ht="15.95" customHeight="1">
      <c r="B58" s="161">
        <v>28</v>
      </c>
      <c r="C58" s="670"/>
      <c r="D58" s="671"/>
      <c r="E58" s="671"/>
      <c r="F58" s="672"/>
      <c r="G58" s="673"/>
      <c r="H58" s="673"/>
      <c r="I58" s="674"/>
      <c r="J58" s="675"/>
      <c r="K58" s="682"/>
      <c r="L58" s="682"/>
      <c r="M58" s="682"/>
      <c r="N58" s="682"/>
      <c r="O58" s="682"/>
      <c r="P58" s="14" t="s">
        <v>3</v>
      </c>
      <c r="Q58" s="145" t="s">
        <v>3</v>
      </c>
      <c r="R58" s="145" t="s">
        <v>3</v>
      </c>
      <c r="S58" s="79" t="s">
        <v>3</v>
      </c>
      <c r="T58" s="683"/>
      <c r="U58" s="684"/>
      <c r="V58" s="685"/>
      <c r="W58" s="14" t="s">
        <v>3</v>
      </c>
      <c r="X58" s="145" t="s">
        <v>3</v>
      </c>
      <c r="Y58" s="145" t="s">
        <v>3</v>
      </c>
      <c r="Z58" s="79" t="s">
        <v>3</v>
      </c>
      <c r="AA58" s="683"/>
      <c r="AB58" s="684"/>
      <c r="AC58" s="684"/>
      <c r="AD58" s="14" t="s">
        <v>3</v>
      </c>
      <c r="AE58" s="16" t="s">
        <v>3</v>
      </c>
      <c r="AF58" s="16" t="s">
        <v>3</v>
      </c>
      <c r="AG58" s="16" t="s">
        <v>3</v>
      </c>
      <c r="AH58" s="16" t="s">
        <v>3</v>
      </c>
      <c r="AI58" s="79" t="s">
        <v>3</v>
      </c>
      <c r="AJ58" s="171"/>
      <c r="AK58" s="79" t="s">
        <v>3</v>
      </c>
      <c r="AL58" s="173"/>
      <c r="AM58" s="14" t="s">
        <v>3</v>
      </c>
      <c r="AN58" s="79" t="s">
        <v>3</v>
      </c>
      <c r="AO58" s="686"/>
      <c r="AP58" s="687"/>
      <c r="AQ58" s="687"/>
      <c r="AR58" s="687"/>
      <c r="AS58" s="251" t="str">
        <f t="shared" si="0"/>
        <v/>
      </c>
      <c r="AT58" s="14" t="s">
        <v>3</v>
      </c>
      <c r="AU58" s="16" t="s">
        <v>3</v>
      </c>
      <c r="AV58" s="154" t="s">
        <v>3</v>
      </c>
      <c r="AW58" s="159" t="s">
        <v>3</v>
      </c>
      <c r="AX58" s="79" t="s">
        <v>3</v>
      </c>
      <c r="AY58" s="79" t="s">
        <v>3</v>
      </c>
      <c r="AZ58" s="154" t="s">
        <v>3</v>
      </c>
      <c r="BA58" s="259"/>
      <c r="BB58" s="657" t="str">
        <f>IF($F$12="","",IF($BA58="","",HLOOKUP($F$12,別紙mast!$D$4:$K$7,3,FALSE)))</f>
        <v/>
      </c>
      <c r="BC58" s="657"/>
      <c r="BD58" s="260" t="str">
        <f t="shared" si="16"/>
        <v/>
      </c>
      <c r="BE58" s="260" t="str">
        <f>IF($F$12="","",IF($BA58="","",HLOOKUP($F$12,別紙mast!$D$9:$K$11,3,FALSE)))</f>
        <v/>
      </c>
      <c r="BF58" s="175" t="str">
        <f t="shared" si="17"/>
        <v/>
      </c>
      <c r="BG58" s="272"/>
      <c r="BH58" s="656" t="str">
        <f>IF($F$12="","",IF($BG58="","",HLOOKUP($F$12,別紙mast!$D$4:$K$7,4,FALSE)))</f>
        <v/>
      </c>
      <c r="BI58" s="656"/>
      <c r="BJ58" s="261" t="str">
        <f t="shared" si="3"/>
        <v/>
      </c>
      <c r="BK58" s="264"/>
      <c r="BL58" s="265"/>
      <c r="BM58" s="265"/>
      <c r="BN58" s="266"/>
      <c r="BO58" s="222"/>
      <c r="BP58" s="223"/>
      <c r="BQ58" s="223"/>
      <c r="BR58" s="224"/>
      <c r="BS58" s="267"/>
      <c r="BT58" s="268"/>
      <c r="BU58" s="270" t="str">
        <f t="shared" si="4"/>
        <v/>
      </c>
      <c r="BV58" s="269" t="str">
        <f t="shared" si="5"/>
        <v/>
      </c>
      <c r="BW58" s="247" t="str">
        <f t="shared" si="6"/>
        <v/>
      </c>
      <c r="BX58" s="271" t="str">
        <f t="shared" si="7"/>
        <v/>
      </c>
      <c r="BY58" s="410" t="str">
        <f t="shared" si="8"/>
        <v/>
      </c>
      <c r="BZ58" s="239"/>
      <c r="CA58" s="239"/>
      <c r="CB58" s="247" t="str">
        <f t="shared" si="18"/>
        <v/>
      </c>
      <c r="CC58" s="247" t="str">
        <f t="shared" si="19"/>
        <v/>
      </c>
      <c r="CD58" s="247" t="str">
        <f t="shared" si="20"/>
        <v/>
      </c>
      <c r="CE58" s="247" t="str">
        <f t="shared" si="21"/>
        <v/>
      </c>
      <c r="CF58" s="115"/>
      <c r="CG58" s="200" t="str">
        <f t="shared" si="29"/>
        <v/>
      </c>
      <c r="CH58" s="199" t="str">
        <f t="shared" si="22"/>
        <v/>
      </c>
      <c r="CI58" s="199" t="str">
        <f t="shared" si="23"/>
        <v/>
      </c>
      <c r="CJ58" s="199" t="str">
        <f t="shared" si="24"/>
        <v/>
      </c>
      <c r="CK58" s="203" t="str">
        <f t="shared" si="25"/>
        <v/>
      </c>
      <c r="CL58" s="203" t="str">
        <f t="shared" si="26"/>
        <v/>
      </c>
      <c r="CM58" s="203" t="str">
        <f t="shared" si="27"/>
        <v/>
      </c>
      <c r="CN58" s="203" t="str">
        <f t="shared" si="28"/>
        <v/>
      </c>
      <c r="CO58" s="199" t="str">
        <f t="shared" si="1"/>
        <v/>
      </c>
      <c r="CP58" s="226" t="str">
        <f t="shared" si="2"/>
        <v/>
      </c>
      <c r="CQ58" s="203" t="str">
        <f t="shared" si="10"/>
        <v/>
      </c>
      <c r="CR58" s="203" t="str">
        <f t="shared" si="11"/>
        <v/>
      </c>
      <c r="CS58" s="203" t="str">
        <f t="shared" si="12"/>
        <v/>
      </c>
      <c r="CT58" s="256" t="str">
        <f t="shared" si="13"/>
        <v/>
      </c>
      <c r="CU58" s="257" t="str">
        <f t="shared" si="14"/>
        <v/>
      </c>
      <c r="CV58" s="258" t="str">
        <f t="shared" si="15"/>
        <v/>
      </c>
      <c r="CW58" s="115"/>
      <c r="CX58" s="115"/>
      <c r="CY58" s="115"/>
      <c r="CZ58" s="115"/>
      <c r="DA58" s="115"/>
      <c r="DB58" s="115"/>
      <c r="DC58" s="115"/>
      <c r="DD58" s="115"/>
      <c r="DE58" s="115"/>
      <c r="DF58" s="115"/>
      <c r="DG58" s="115"/>
      <c r="DH58" s="115"/>
      <c r="DI58" s="125"/>
    </row>
    <row r="59" spans="2:113" ht="15.95" customHeight="1">
      <c r="B59" s="161">
        <v>29</v>
      </c>
      <c r="C59" s="670"/>
      <c r="D59" s="671"/>
      <c r="E59" s="671"/>
      <c r="F59" s="672"/>
      <c r="G59" s="673"/>
      <c r="H59" s="673"/>
      <c r="I59" s="674"/>
      <c r="J59" s="675"/>
      <c r="K59" s="682"/>
      <c r="L59" s="682"/>
      <c r="M59" s="682"/>
      <c r="N59" s="682"/>
      <c r="O59" s="682"/>
      <c r="P59" s="14" t="s">
        <v>3</v>
      </c>
      <c r="Q59" s="145" t="s">
        <v>3</v>
      </c>
      <c r="R59" s="145" t="s">
        <v>3</v>
      </c>
      <c r="S59" s="79" t="s">
        <v>3</v>
      </c>
      <c r="T59" s="683"/>
      <c r="U59" s="684"/>
      <c r="V59" s="685"/>
      <c r="W59" s="14" t="s">
        <v>3</v>
      </c>
      <c r="X59" s="145" t="s">
        <v>3</v>
      </c>
      <c r="Y59" s="145" t="s">
        <v>3</v>
      </c>
      <c r="Z59" s="79" t="s">
        <v>3</v>
      </c>
      <c r="AA59" s="683"/>
      <c r="AB59" s="684"/>
      <c r="AC59" s="684"/>
      <c r="AD59" s="14" t="s">
        <v>3</v>
      </c>
      <c r="AE59" s="16" t="s">
        <v>3</v>
      </c>
      <c r="AF59" s="16" t="s">
        <v>3</v>
      </c>
      <c r="AG59" s="16" t="s">
        <v>3</v>
      </c>
      <c r="AH59" s="16" t="s">
        <v>3</v>
      </c>
      <c r="AI59" s="79" t="s">
        <v>3</v>
      </c>
      <c r="AJ59" s="171"/>
      <c r="AK59" s="79" t="s">
        <v>3</v>
      </c>
      <c r="AL59" s="173"/>
      <c r="AM59" s="14" t="s">
        <v>3</v>
      </c>
      <c r="AN59" s="79" t="s">
        <v>3</v>
      </c>
      <c r="AO59" s="686"/>
      <c r="AP59" s="687"/>
      <c r="AQ59" s="687"/>
      <c r="AR59" s="687"/>
      <c r="AS59" s="251" t="str">
        <f t="shared" si="0"/>
        <v/>
      </c>
      <c r="AT59" s="14" t="s">
        <v>3</v>
      </c>
      <c r="AU59" s="16" t="s">
        <v>3</v>
      </c>
      <c r="AV59" s="154" t="s">
        <v>3</v>
      </c>
      <c r="AW59" s="159" t="s">
        <v>3</v>
      </c>
      <c r="AX59" s="79" t="s">
        <v>3</v>
      </c>
      <c r="AY59" s="79" t="s">
        <v>3</v>
      </c>
      <c r="AZ59" s="154" t="s">
        <v>3</v>
      </c>
      <c r="BA59" s="259"/>
      <c r="BB59" s="657" t="str">
        <f>IF($F$12="","",IF($BA59="","",HLOOKUP($F$12,別紙mast!$D$4:$K$7,3,FALSE)))</f>
        <v/>
      </c>
      <c r="BC59" s="657"/>
      <c r="BD59" s="260" t="str">
        <f t="shared" si="16"/>
        <v/>
      </c>
      <c r="BE59" s="260" t="str">
        <f>IF($F$12="","",IF($BA59="","",HLOOKUP($F$12,別紙mast!$D$9:$K$11,3,FALSE)))</f>
        <v/>
      </c>
      <c r="BF59" s="175" t="str">
        <f t="shared" si="17"/>
        <v/>
      </c>
      <c r="BG59" s="272"/>
      <c r="BH59" s="656" t="str">
        <f>IF($F$12="","",IF($BG59="","",HLOOKUP($F$12,別紙mast!$D$4:$K$7,4,FALSE)))</f>
        <v/>
      </c>
      <c r="BI59" s="656"/>
      <c r="BJ59" s="261" t="str">
        <f t="shared" si="3"/>
        <v/>
      </c>
      <c r="BK59" s="264"/>
      <c r="BL59" s="265"/>
      <c r="BM59" s="265"/>
      <c r="BN59" s="266"/>
      <c r="BO59" s="222"/>
      <c r="BP59" s="223"/>
      <c r="BQ59" s="223"/>
      <c r="BR59" s="224"/>
      <c r="BS59" s="267"/>
      <c r="BT59" s="268"/>
      <c r="BU59" s="270" t="str">
        <f t="shared" si="4"/>
        <v/>
      </c>
      <c r="BV59" s="269" t="str">
        <f t="shared" si="5"/>
        <v/>
      </c>
      <c r="BW59" s="247" t="str">
        <f t="shared" si="6"/>
        <v/>
      </c>
      <c r="BX59" s="271" t="str">
        <f t="shared" si="7"/>
        <v/>
      </c>
      <c r="BY59" s="410" t="str">
        <f t="shared" si="8"/>
        <v/>
      </c>
      <c r="BZ59" s="239"/>
      <c r="CA59" s="239"/>
      <c r="CB59" s="247" t="str">
        <f t="shared" si="18"/>
        <v/>
      </c>
      <c r="CC59" s="247" t="str">
        <f t="shared" si="19"/>
        <v/>
      </c>
      <c r="CD59" s="247" t="str">
        <f t="shared" si="20"/>
        <v/>
      </c>
      <c r="CE59" s="247" t="str">
        <f t="shared" si="21"/>
        <v/>
      </c>
      <c r="CF59" s="115"/>
      <c r="CG59" s="200" t="str">
        <f t="shared" si="29"/>
        <v/>
      </c>
      <c r="CH59" s="199" t="str">
        <f t="shared" si="22"/>
        <v/>
      </c>
      <c r="CI59" s="199" t="str">
        <f t="shared" si="23"/>
        <v/>
      </c>
      <c r="CJ59" s="199" t="str">
        <f t="shared" si="24"/>
        <v/>
      </c>
      <c r="CK59" s="203" t="str">
        <f t="shared" si="25"/>
        <v/>
      </c>
      <c r="CL59" s="203" t="str">
        <f t="shared" si="26"/>
        <v/>
      </c>
      <c r="CM59" s="203" t="str">
        <f t="shared" si="27"/>
        <v/>
      </c>
      <c r="CN59" s="203" t="str">
        <f t="shared" si="28"/>
        <v/>
      </c>
      <c r="CO59" s="199" t="str">
        <f t="shared" si="1"/>
        <v/>
      </c>
      <c r="CP59" s="226" t="str">
        <f t="shared" si="2"/>
        <v/>
      </c>
      <c r="CQ59" s="203" t="str">
        <f t="shared" si="10"/>
        <v/>
      </c>
      <c r="CR59" s="203" t="str">
        <f t="shared" si="11"/>
        <v/>
      </c>
      <c r="CS59" s="203" t="str">
        <f t="shared" si="12"/>
        <v/>
      </c>
      <c r="CT59" s="256" t="str">
        <f t="shared" si="13"/>
        <v/>
      </c>
      <c r="CU59" s="257" t="str">
        <f t="shared" si="14"/>
        <v/>
      </c>
      <c r="CV59" s="258" t="str">
        <f t="shared" si="15"/>
        <v/>
      </c>
      <c r="CW59" s="115"/>
      <c r="CX59" s="115"/>
      <c r="CY59" s="115"/>
      <c r="CZ59" s="115"/>
      <c r="DA59" s="115"/>
      <c r="DB59" s="115"/>
      <c r="DC59" s="115"/>
      <c r="DD59" s="115"/>
      <c r="DE59" s="115"/>
      <c r="DF59" s="115"/>
      <c r="DG59" s="115"/>
      <c r="DH59" s="115"/>
      <c r="DI59" s="125"/>
    </row>
    <row r="60" spans="2:113" ht="15.95" customHeight="1">
      <c r="B60" s="161">
        <v>30</v>
      </c>
      <c r="C60" s="670"/>
      <c r="D60" s="671"/>
      <c r="E60" s="671"/>
      <c r="F60" s="672"/>
      <c r="G60" s="673"/>
      <c r="H60" s="673"/>
      <c r="I60" s="674"/>
      <c r="J60" s="675"/>
      <c r="K60" s="682"/>
      <c r="L60" s="682"/>
      <c r="M60" s="682"/>
      <c r="N60" s="682"/>
      <c r="O60" s="682"/>
      <c r="P60" s="14" t="s">
        <v>3</v>
      </c>
      <c r="Q60" s="145" t="s">
        <v>3</v>
      </c>
      <c r="R60" s="145" t="s">
        <v>3</v>
      </c>
      <c r="S60" s="79" t="s">
        <v>3</v>
      </c>
      <c r="T60" s="683"/>
      <c r="U60" s="684"/>
      <c r="V60" s="685"/>
      <c r="W60" s="14" t="s">
        <v>3</v>
      </c>
      <c r="X60" s="145" t="s">
        <v>3</v>
      </c>
      <c r="Y60" s="145" t="s">
        <v>3</v>
      </c>
      <c r="Z60" s="79" t="s">
        <v>3</v>
      </c>
      <c r="AA60" s="683"/>
      <c r="AB60" s="684"/>
      <c r="AC60" s="684"/>
      <c r="AD60" s="14" t="s">
        <v>3</v>
      </c>
      <c r="AE60" s="16" t="s">
        <v>3</v>
      </c>
      <c r="AF60" s="16" t="s">
        <v>3</v>
      </c>
      <c r="AG60" s="16" t="s">
        <v>3</v>
      </c>
      <c r="AH60" s="16" t="s">
        <v>3</v>
      </c>
      <c r="AI60" s="79" t="s">
        <v>3</v>
      </c>
      <c r="AJ60" s="171"/>
      <c r="AK60" s="79" t="s">
        <v>3</v>
      </c>
      <c r="AL60" s="173"/>
      <c r="AM60" s="14" t="s">
        <v>3</v>
      </c>
      <c r="AN60" s="79" t="s">
        <v>3</v>
      </c>
      <c r="AO60" s="686"/>
      <c r="AP60" s="687"/>
      <c r="AQ60" s="687"/>
      <c r="AR60" s="687"/>
      <c r="AS60" s="251" t="str">
        <f t="shared" si="0"/>
        <v/>
      </c>
      <c r="AT60" s="14" t="s">
        <v>3</v>
      </c>
      <c r="AU60" s="16" t="s">
        <v>3</v>
      </c>
      <c r="AV60" s="154" t="s">
        <v>3</v>
      </c>
      <c r="AW60" s="159" t="s">
        <v>3</v>
      </c>
      <c r="AX60" s="79" t="s">
        <v>3</v>
      </c>
      <c r="AY60" s="79" t="s">
        <v>3</v>
      </c>
      <c r="AZ60" s="154" t="s">
        <v>3</v>
      </c>
      <c r="BA60" s="259"/>
      <c r="BB60" s="657" t="str">
        <f>IF($F$12="","",IF($BA60="","",HLOOKUP($F$12,別紙mast!$D$4:$K$7,3,FALSE)))</f>
        <v/>
      </c>
      <c r="BC60" s="657"/>
      <c r="BD60" s="260" t="str">
        <f t="shared" si="16"/>
        <v/>
      </c>
      <c r="BE60" s="260" t="str">
        <f>IF($F$12="","",IF($BA60="","",HLOOKUP($F$12,別紙mast!$D$9:$K$11,3,FALSE)))</f>
        <v/>
      </c>
      <c r="BF60" s="175" t="str">
        <f t="shared" si="17"/>
        <v/>
      </c>
      <c r="BG60" s="272"/>
      <c r="BH60" s="656" t="str">
        <f>IF($F$12="","",IF($BG60="","",HLOOKUP($F$12,別紙mast!$D$4:$K$7,4,FALSE)))</f>
        <v/>
      </c>
      <c r="BI60" s="656"/>
      <c r="BJ60" s="261" t="str">
        <f t="shared" si="3"/>
        <v/>
      </c>
      <c r="BK60" s="264"/>
      <c r="BL60" s="265"/>
      <c r="BM60" s="265"/>
      <c r="BN60" s="266"/>
      <c r="BO60" s="222"/>
      <c r="BP60" s="223"/>
      <c r="BQ60" s="223"/>
      <c r="BR60" s="224"/>
      <c r="BS60" s="267"/>
      <c r="BT60" s="268"/>
      <c r="BU60" s="270" t="str">
        <f t="shared" si="4"/>
        <v/>
      </c>
      <c r="BV60" s="269" t="str">
        <f t="shared" si="5"/>
        <v/>
      </c>
      <c r="BW60" s="247" t="str">
        <f t="shared" si="6"/>
        <v/>
      </c>
      <c r="BX60" s="271" t="str">
        <f t="shared" si="7"/>
        <v/>
      </c>
      <c r="BY60" s="410" t="str">
        <f t="shared" si="8"/>
        <v/>
      </c>
      <c r="BZ60" s="239"/>
      <c r="CA60" s="239"/>
      <c r="CB60" s="247" t="str">
        <f t="shared" si="18"/>
        <v/>
      </c>
      <c r="CC60" s="247" t="str">
        <f t="shared" si="19"/>
        <v/>
      </c>
      <c r="CD60" s="247" t="str">
        <f t="shared" si="20"/>
        <v/>
      </c>
      <c r="CE60" s="247" t="str">
        <f t="shared" si="21"/>
        <v/>
      </c>
      <c r="CF60" s="115"/>
      <c r="CG60" s="200" t="str">
        <f t="shared" si="29"/>
        <v/>
      </c>
      <c r="CH60" s="199" t="str">
        <f t="shared" si="22"/>
        <v/>
      </c>
      <c r="CI60" s="199" t="str">
        <f t="shared" si="23"/>
        <v/>
      </c>
      <c r="CJ60" s="199" t="str">
        <f t="shared" si="24"/>
        <v/>
      </c>
      <c r="CK60" s="203" t="str">
        <f t="shared" si="25"/>
        <v/>
      </c>
      <c r="CL60" s="203" t="str">
        <f t="shared" si="26"/>
        <v/>
      </c>
      <c r="CM60" s="203" t="str">
        <f t="shared" si="27"/>
        <v/>
      </c>
      <c r="CN60" s="203" t="str">
        <f t="shared" si="28"/>
        <v/>
      </c>
      <c r="CO60" s="199" t="str">
        <f t="shared" si="1"/>
        <v/>
      </c>
      <c r="CP60" s="226" t="str">
        <f t="shared" si="2"/>
        <v/>
      </c>
      <c r="CQ60" s="203" t="str">
        <f t="shared" si="10"/>
        <v/>
      </c>
      <c r="CR60" s="203" t="str">
        <f t="shared" si="11"/>
        <v/>
      </c>
      <c r="CS60" s="203" t="str">
        <f t="shared" si="12"/>
        <v/>
      </c>
      <c r="CT60" s="256" t="str">
        <f t="shared" si="13"/>
        <v/>
      </c>
      <c r="CU60" s="257" t="str">
        <f t="shared" si="14"/>
        <v/>
      </c>
      <c r="CV60" s="258" t="str">
        <f t="shared" si="15"/>
        <v/>
      </c>
      <c r="CW60" s="115"/>
      <c r="CX60" s="115"/>
      <c r="CY60" s="115"/>
      <c r="CZ60" s="115"/>
      <c r="DA60" s="115"/>
      <c r="DB60" s="115"/>
      <c r="DC60" s="115"/>
      <c r="DD60" s="115"/>
      <c r="DE60" s="115"/>
      <c r="DF60" s="115"/>
      <c r="DG60" s="115"/>
      <c r="DH60" s="115"/>
      <c r="DI60" s="125"/>
    </row>
    <row r="61" spans="2:113" ht="15.95" customHeight="1">
      <c r="B61" s="161">
        <v>31</v>
      </c>
      <c r="C61" s="670"/>
      <c r="D61" s="671"/>
      <c r="E61" s="671"/>
      <c r="F61" s="672"/>
      <c r="G61" s="673"/>
      <c r="H61" s="673"/>
      <c r="I61" s="674"/>
      <c r="J61" s="675"/>
      <c r="K61" s="682"/>
      <c r="L61" s="682"/>
      <c r="M61" s="682"/>
      <c r="N61" s="682"/>
      <c r="O61" s="682"/>
      <c r="P61" s="14" t="s">
        <v>3</v>
      </c>
      <c r="Q61" s="145" t="s">
        <v>3</v>
      </c>
      <c r="R61" s="145" t="s">
        <v>3</v>
      </c>
      <c r="S61" s="79" t="s">
        <v>3</v>
      </c>
      <c r="T61" s="683"/>
      <c r="U61" s="684"/>
      <c r="V61" s="685"/>
      <c r="W61" s="14" t="s">
        <v>3</v>
      </c>
      <c r="X61" s="145" t="s">
        <v>3</v>
      </c>
      <c r="Y61" s="145" t="s">
        <v>3</v>
      </c>
      <c r="Z61" s="79" t="s">
        <v>3</v>
      </c>
      <c r="AA61" s="683"/>
      <c r="AB61" s="684"/>
      <c r="AC61" s="684"/>
      <c r="AD61" s="14" t="s">
        <v>3</v>
      </c>
      <c r="AE61" s="16" t="s">
        <v>3</v>
      </c>
      <c r="AF61" s="16" t="s">
        <v>3</v>
      </c>
      <c r="AG61" s="16" t="s">
        <v>3</v>
      </c>
      <c r="AH61" s="16" t="s">
        <v>3</v>
      </c>
      <c r="AI61" s="79" t="s">
        <v>3</v>
      </c>
      <c r="AJ61" s="171"/>
      <c r="AK61" s="79" t="s">
        <v>3</v>
      </c>
      <c r="AL61" s="173"/>
      <c r="AM61" s="14" t="s">
        <v>3</v>
      </c>
      <c r="AN61" s="79" t="s">
        <v>3</v>
      </c>
      <c r="AO61" s="686"/>
      <c r="AP61" s="687"/>
      <c r="AQ61" s="687"/>
      <c r="AR61" s="687"/>
      <c r="AS61" s="251" t="str">
        <f t="shared" si="0"/>
        <v/>
      </c>
      <c r="AT61" s="14" t="s">
        <v>3</v>
      </c>
      <c r="AU61" s="16" t="s">
        <v>3</v>
      </c>
      <c r="AV61" s="154" t="s">
        <v>3</v>
      </c>
      <c r="AW61" s="159" t="s">
        <v>3</v>
      </c>
      <c r="AX61" s="79" t="s">
        <v>3</v>
      </c>
      <c r="AY61" s="79" t="s">
        <v>3</v>
      </c>
      <c r="AZ61" s="154" t="s">
        <v>3</v>
      </c>
      <c r="BA61" s="259"/>
      <c r="BB61" s="657" t="str">
        <f>IF($F$12="","",IF($BA61="","",HLOOKUP($F$12,別紙mast!$D$4:$K$7,3,FALSE)))</f>
        <v/>
      </c>
      <c r="BC61" s="657"/>
      <c r="BD61" s="260" t="str">
        <f t="shared" si="16"/>
        <v/>
      </c>
      <c r="BE61" s="260" t="str">
        <f>IF($F$12="","",IF($BA61="","",HLOOKUP($F$12,別紙mast!$D$9:$K$11,3,FALSE)))</f>
        <v/>
      </c>
      <c r="BF61" s="175" t="str">
        <f t="shared" si="17"/>
        <v/>
      </c>
      <c r="BG61" s="272"/>
      <c r="BH61" s="656" t="str">
        <f>IF($F$12="","",IF($BG61="","",HLOOKUP($F$12,別紙mast!$D$4:$K$7,4,FALSE)))</f>
        <v/>
      </c>
      <c r="BI61" s="656"/>
      <c r="BJ61" s="261" t="str">
        <f t="shared" si="3"/>
        <v/>
      </c>
      <c r="BK61" s="264"/>
      <c r="BL61" s="265"/>
      <c r="BM61" s="265"/>
      <c r="BN61" s="266"/>
      <c r="BO61" s="222"/>
      <c r="BP61" s="223"/>
      <c r="BQ61" s="223"/>
      <c r="BR61" s="224"/>
      <c r="BS61" s="267"/>
      <c r="BT61" s="268"/>
      <c r="BU61" s="270" t="str">
        <f t="shared" si="4"/>
        <v/>
      </c>
      <c r="BV61" s="269" t="str">
        <f t="shared" si="5"/>
        <v/>
      </c>
      <c r="BW61" s="247" t="str">
        <f t="shared" si="6"/>
        <v/>
      </c>
      <c r="BX61" s="271" t="str">
        <f t="shared" si="7"/>
        <v/>
      </c>
      <c r="BY61" s="410" t="str">
        <f t="shared" si="8"/>
        <v/>
      </c>
      <c r="BZ61" s="239"/>
      <c r="CA61" s="239"/>
      <c r="CB61" s="247" t="str">
        <f t="shared" si="18"/>
        <v/>
      </c>
      <c r="CC61" s="247" t="str">
        <f t="shared" si="19"/>
        <v/>
      </c>
      <c r="CD61" s="247" t="str">
        <f t="shared" si="20"/>
        <v/>
      </c>
      <c r="CE61" s="247" t="str">
        <f t="shared" si="21"/>
        <v/>
      </c>
      <c r="CF61" s="115"/>
      <c r="CG61" s="200" t="str">
        <f t="shared" si="29"/>
        <v/>
      </c>
      <c r="CH61" s="199" t="str">
        <f t="shared" si="22"/>
        <v/>
      </c>
      <c r="CI61" s="199" t="str">
        <f t="shared" si="23"/>
        <v/>
      </c>
      <c r="CJ61" s="199" t="str">
        <f t="shared" si="24"/>
        <v/>
      </c>
      <c r="CK61" s="203" t="str">
        <f t="shared" si="25"/>
        <v/>
      </c>
      <c r="CL61" s="203" t="str">
        <f t="shared" si="26"/>
        <v/>
      </c>
      <c r="CM61" s="203" t="str">
        <f t="shared" si="27"/>
        <v/>
      </c>
      <c r="CN61" s="203" t="str">
        <f t="shared" si="28"/>
        <v/>
      </c>
      <c r="CO61" s="199" t="str">
        <f t="shared" si="1"/>
        <v/>
      </c>
      <c r="CP61" s="226" t="str">
        <f t="shared" si="2"/>
        <v/>
      </c>
      <c r="CQ61" s="203" t="str">
        <f t="shared" si="10"/>
        <v/>
      </c>
      <c r="CR61" s="203" t="str">
        <f t="shared" si="11"/>
        <v/>
      </c>
      <c r="CS61" s="203" t="str">
        <f t="shared" si="12"/>
        <v/>
      </c>
      <c r="CT61" s="256" t="str">
        <f t="shared" si="13"/>
        <v/>
      </c>
      <c r="CU61" s="257" t="str">
        <f t="shared" si="14"/>
        <v/>
      </c>
      <c r="CV61" s="258" t="str">
        <f t="shared" si="15"/>
        <v/>
      </c>
      <c r="CW61" s="115"/>
      <c r="CX61" s="115"/>
      <c r="CY61" s="115"/>
      <c r="CZ61" s="115"/>
      <c r="DA61" s="115"/>
      <c r="DB61" s="115"/>
      <c r="DC61" s="115"/>
      <c r="DD61" s="115"/>
      <c r="DE61" s="115"/>
      <c r="DF61" s="115"/>
      <c r="DG61" s="115"/>
      <c r="DH61" s="115"/>
      <c r="DI61" s="125"/>
    </row>
    <row r="62" spans="2:113" ht="15.95" customHeight="1">
      <c r="B62" s="161">
        <v>32</v>
      </c>
      <c r="C62" s="670"/>
      <c r="D62" s="671"/>
      <c r="E62" s="671"/>
      <c r="F62" s="672"/>
      <c r="G62" s="673"/>
      <c r="H62" s="673"/>
      <c r="I62" s="674"/>
      <c r="J62" s="675"/>
      <c r="K62" s="682"/>
      <c r="L62" s="682"/>
      <c r="M62" s="682"/>
      <c r="N62" s="682"/>
      <c r="O62" s="682"/>
      <c r="P62" s="14" t="s">
        <v>3</v>
      </c>
      <c r="Q62" s="145" t="s">
        <v>3</v>
      </c>
      <c r="R62" s="145" t="s">
        <v>3</v>
      </c>
      <c r="S62" s="79" t="s">
        <v>3</v>
      </c>
      <c r="T62" s="683"/>
      <c r="U62" s="684"/>
      <c r="V62" s="685"/>
      <c r="W62" s="14" t="s">
        <v>3</v>
      </c>
      <c r="X62" s="145" t="s">
        <v>3</v>
      </c>
      <c r="Y62" s="145" t="s">
        <v>3</v>
      </c>
      <c r="Z62" s="79" t="s">
        <v>3</v>
      </c>
      <c r="AA62" s="683"/>
      <c r="AB62" s="684"/>
      <c r="AC62" s="684"/>
      <c r="AD62" s="14" t="s">
        <v>3</v>
      </c>
      <c r="AE62" s="16" t="s">
        <v>3</v>
      </c>
      <c r="AF62" s="16" t="s">
        <v>3</v>
      </c>
      <c r="AG62" s="16" t="s">
        <v>3</v>
      </c>
      <c r="AH62" s="16" t="s">
        <v>3</v>
      </c>
      <c r="AI62" s="79" t="s">
        <v>3</v>
      </c>
      <c r="AJ62" s="171"/>
      <c r="AK62" s="79" t="s">
        <v>3</v>
      </c>
      <c r="AL62" s="173"/>
      <c r="AM62" s="14" t="s">
        <v>3</v>
      </c>
      <c r="AN62" s="79" t="s">
        <v>3</v>
      </c>
      <c r="AO62" s="686"/>
      <c r="AP62" s="687"/>
      <c r="AQ62" s="687"/>
      <c r="AR62" s="687"/>
      <c r="AS62" s="251" t="str">
        <f t="shared" si="0"/>
        <v/>
      </c>
      <c r="AT62" s="14" t="s">
        <v>3</v>
      </c>
      <c r="AU62" s="16" t="s">
        <v>3</v>
      </c>
      <c r="AV62" s="154" t="s">
        <v>3</v>
      </c>
      <c r="AW62" s="159" t="s">
        <v>3</v>
      </c>
      <c r="AX62" s="79" t="s">
        <v>3</v>
      </c>
      <c r="AY62" s="79" t="s">
        <v>3</v>
      </c>
      <c r="AZ62" s="154" t="s">
        <v>3</v>
      </c>
      <c r="BA62" s="259"/>
      <c r="BB62" s="657" t="str">
        <f>IF($F$12="","",IF($BA62="","",HLOOKUP($F$12,別紙mast!$D$4:$K$7,3,FALSE)))</f>
        <v/>
      </c>
      <c r="BC62" s="657"/>
      <c r="BD62" s="260" t="str">
        <f t="shared" si="16"/>
        <v/>
      </c>
      <c r="BE62" s="260" t="str">
        <f>IF($F$12="","",IF($BA62="","",HLOOKUP($F$12,別紙mast!$D$9:$K$11,3,FALSE)))</f>
        <v/>
      </c>
      <c r="BF62" s="175" t="str">
        <f t="shared" si="17"/>
        <v/>
      </c>
      <c r="BG62" s="272"/>
      <c r="BH62" s="656" t="str">
        <f>IF($F$12="","",IF($BG62="","",HLOOKUP($F$12,別紙mast!$D$4:$K$7,4,FALSE)))</f>
        <v/>
      </c>
      <c r="BI62" s="656"/>
      <c r="BJ62" s="261" t="str">
        <f t="shared" si="3"/>
        <v/>
      </c>
      <c r="BK62" s="264"/>
      <c r="BL62" s="265"/>
      <c r="BM62" s="265"/>
      <c r="BN62" s="266"/>
      <c r="BO62" s="222"/>
      <c r="BP62" s="223"/>
      <c r="BQ62" s="223"/>
      <c r="BR62" s="224"/>
      <c r="BS62" s="267"/>
      <c r="BT62" s="268"/>
      <c r="BU62" s="270" t="str">
        <f t="shared" si="4"/>
        <v/>
      </c>
      <c r="BV62" s="269" t="str">
        <f t="shared" si="5"/>
        <v/>
      </c>
      <c r="BW62" s="247" t="str">
        <f t="shared" si="6"/>
        <v/>
      </c>
      <c r="BX62" s="271" t="str">
        <f t="shared" si="7"/>
        <v/>
      </c>
      <c r="BY62" s="410" t="str">
        <f t="shared" si="8"/>
        <v/>
      </c>
      <c r="BZ62" s="239"/>
      <c r="CA62" s="239"/>
      <c r="CB62" s="247" t="str">
        <f t="shared" si="18"/>
        <v/>
      </c>
      <c r="CC62" s="247" t="str">
        <f t="shared" si="19"/>
        <v/>
      </c>
      <c r="CD62" s="247" t="str">
        <f t="shared" si="20"/>
        <v/>
      </c>
      <c r="CE62" s="247" t="str">
        <f t="shared" si="21"/>
        <v/>
      </c>
      <c r="CF62" s="115"/>
      <c r="CG62" s="200" t="str">
        <f t="shared" si="29"/>
        <v/>
      </c>
      <c r="CH62" s="199" t="str">
        <f t="shared" si="22"/>
        <v/>
      </c>
      <c r="CI62" s="199" t="str">
        <f t="shared" si="23"/>
        <v/>
      </c>
      <c r="CJ62" s="199" t="str">
        <f t="shared" si="24"/>
        <v/>
      </c>
      <c r="CK62" s="203" t="str">
        <f t="shared" si="25"/>
        <v/>
      </c>
      <c r="CL62" s="203" t="str">
        <f t="shared" si="26"/>
        <v/>
      </c>
      <c r="CM62" s="203" t="str">
        <f t="shared" si="27"/>
        <v/>
      </c>
      <c r="CN62" s="203" t="str">
        <f t="shared" si="28"/>
        <v/>
      </c>
      <c r="CO62" s="199" t="str">
        <f t="shared" si="1"/>
        <v/>
      </c>
      <c r="CP62" s="226" t="str">
        <f t="shared" si="2"/>
        <v/>
      </c>
      <c r="CQ62" s="203" t="str">
        <f t="shared" si="10"/>
        <v/>
      </c>
      <c r="CR62" s="203" t="str">
        <f t="shared" si="11"/>
        <v/>
      </c>
      <c r="CS62" s="203" t="str">
        <f t="shared" si="12"/>
        <v/>
      </c>
      <c r="CT62" s="256" t="str">
        <f t="shared" si="13"/>
        <v/>
      </c>
      <c r="CU62" s="257" t="str">
        <f t="shared" si="14"/>
        <v/>
      </c>
      <c r="CV62" s="258" t="str">
        <f t="shared" si="15"/>
        <v/>
      </c>
      <c r="CW62" s="115"/>
      <c r="CX62" s="115"/>
      <c r="CY62" s="115"/>
      <c r="CZ62" s="115"/>
      <c r="DA62" s="115"/>
      <c r="DB62" s="115"/>
      <c r="DC62" s="115"/>
      <c r="DD62" s="115"/>
      <c r="DE62" s="115"/>
      <c r="DF62" s="115"/>
      <c r="DG62" s="115"/>
      <c r="DH62" s="115"/>
      <c r="DI62" s="125"/>
    </row>
    <row r="63" spans="2:113" ht="15.95" customHeight="1">
      <c r="B63" s="161">
        <v>33</v>
      </c>
      <c r="C63" s="670"/>
      <c r="D63" s="671"/>
      <c r="E63" s="671"/>
      <c r="F63" s="672"/>
      <c r="G63" s="673"/>
      <c r="H63" s="673"/>
      <c r="I63" s="674"/>
      <c r="J63" s="675"/>
      <c r="K63" s="682"/>
      <c r="L63" s="682"/>
      <c r="M63" s="682"/>
      <c r="N63" s="682"/>
      <c r="O63" s="682"/>
      <c r="P63" s="14" t="s">
        <v>3</v>
      </c>
      <c r="Q63" s="145" t="s">
        <v>3</v>
      </c>
      <c r="R63" s="145" t="s">
        <v>3</v>
      </c>
      <c r="S63" s="79" t="s">
        <v>3</v>
      </c>
      <c r="T63" s="683"/>
      <c r="U63" s="684"/>
      <c r="V63" s="685"/>
      <c r="W63" s="14" t="s">
        <v>3</v>
      </c>
      <c r="X63" s="145" t="s">
        <v>3</v>
      </c>
      <c r="Y63" s="145" t="s">
        <v>3</v>
      </c>
      <c r="Z63" s="79" t="s">
        <v>3</v>
      </c>
      <c r="AA63" s="683"/>
      <c r="AB63" s="684"/>
      <c r="AC63" s="684"/>
      <c r="AD63" s="14" t="s">
        <v>3</v>
      </c>
      <c r="AE63" s="16" t="s">
        <v>3</v>
      </c>
      <c r="AF63" s="16" t="s">
        <v>3</v>
      </c>
      <c r="AG63" s="16" t="s">
        <v>3</v>
      </c>
      <c r="AH63" s="16" t="s">
        <v>3</v>
      </c>
      <c r="AI63" s="79" t="s">
        <v>3</v>
      </c>
      <c r="AJ63" s="171"/>
      <c r="AK63" s="79" t="s">
        <v>3</v>
      </c>
      <c r="AL63" s="173"/>
      <c r="AM63" s="14" t="s">
        <v>3</v>
      </c>
      <c r="AN63" s="79" t="s">
        <v>3</v>
      </c>
      <c r="AO63" s="686"/>
      <c r="AP63" s="687"/>
      <c r="AQ63" s="687"/>
      <c r="AR63" s="687"/>
      <c r="AS63" s="251" t="str">
        <f t="shared" ref="AS63:AS94" si="30">IF(OR(AO63="",AO63="記載なし"),"",HLOOKUP($AO63,$CB$30:$CE$230,ROW(AS34),1))&amp;""</f>
        <v/>
      </c>
      <c r="AT63" s="14" t="s">
        <v>3</v>
      </c>
      <c r="AU63" s="16" t="s">
        <v>3</v>
      </c>
      <c r="AV63" s="154" t="s">
        <v>3</v>
      </c>
      <c r="AW63" s="159" t="s">
        <v>3</v>
      </c>
      <c r="AX63" s="79" t="s">
        <v>3</v>
      </c>
      <c r="AY63" s="79" t="s">
        <v>3</v>
      </c>
      <c r="AZ63" s="154" t="s">
        <v>3</v>
      </c>
      <c r="BA63" s="259"/>
      <c r="BB63" s="657" t="str">
        <f>IF($F$12="","",IF($BA63="","",HLOOKUP($F$12,別紙mast!$D$4:$K$7,3,FALSE)))</f>
        <v/>
      </c>
      <c r="BC63" s="657"/>
      <c r="BD63" s="260" t="str">
        <f t="shared" si="16"/>
        <v/>
      </c>
      <c r="BE63" s="260" t="str">
        <f>IF($F$12="","",IF($BA63="","",HLOOKUP($F$12,別紙mast!$D$9:$K$11,3,FALSE)))</f>
        <v/>
      </c>
      <c r="BF63" s="175" t="str">
        <f t="shared" si="17"/>
        <v/>
      </c>
      <c r="BG63" s="272"/>
      <c r="BH63" s="656" t="str">
        <f>IF($F$12="","",IF($BG63="","",HLOOKUP($F$12,別紙mast!$D$4:$K$7,4,FALSE)))</f>
        <v/>
      </c>
      <c r="BI63" s="656"/>
      <c r="BJ63" s="261" t="str">
        <f t="shared" si="3"/>
        <v/>
      </c>
      <c r="BK63" s="264"/>
      <c r="BL63" s="265"/>
      <c r="BM63" s="265"/>
      <c r="BN63" s="266"/>
      <c r="BO63" s="222"/>
      <c r="BP63" s="223"/>
      <c r="BQ63" s="223"/>
      <c r="BR63" s="224"/>
      <c r="BS63" s="267"/>
      <c r="BT63" s="268"/>
      <c r="BU63" s="270" t="str">
        <f t="shared" si="4"/>
        <v/>
      </c>
      <c r="BV63" s="269" t="str">
        <f t="shared" si="5"/>
        <v/>
      </c>
      <c r="BW63" s="247" t="str">
        <f t="shared" si="6"/>
        <v/>
      </c>
      <c r="BX63" s="271" t="str">
        <f t="shared" ref="BX63:BX94" si="31">IF($BS63="","",IF($BS63=0,"ー",IF($I$5="■","ー",SUM((100-$BW63)/100))))</f>
        <v/>
      </c>
      <c r="BY63" s="410" t="str">
        <f t="shared" si="8"/>
        <v/>
      </c>
      <c r="BZ63" s="239"/>
      <c r="CA63" s="239"/>
      <c r="CB63" s="247" t="str">
        <f t="shared" ref="CB63:CB94" si="32">IF(OR(BU63="",BW63=""),"",IF(AND($BU63&gt;=20,$BW63&gt;=100,$BD63="○",$BF63="○"),"○","×"))</f>
        <v/>
      </c>
      <c r="CC63" s="247" t="str">
        <f t="shared" ref="CC63:CC94" si="33">IF(OR(BU63="",BW63=""),"",IF(AND($BU63&gt;=20,$BW63&gt;=100,$BD63="適"),"×",IF(AND($BU63&gt;=20,$BW63&gt;=75,$BW63&lt;100,$BD63="○",$BF63="○"),"○","×")))</f>
        <v/>
      </c>
      <c r="CD63" s="247" t="str">
        <f t="shared" ref="CD63:CD94" si="34">IF(OR(BU63="",BW63=""),"",IF(AND($BU63&gt;=20,$BD63="○",$BF63="○"),"○","×"))</f>
        <v/>
      </c>
      <c r="CE63" s="247" t="str">
        <f t="shared" ref="CE63:CE94" si="35">IF(OR(BU63="",BW63=""),"",IF(AND($BU63&gt;=20,$BW63&gt;=50,$BW63&lt;75,$BD63="○",$BF63="○"),"○","×"))</f>
        <v/>
      </c>
      <c r="CF63" s="115"/>
      <c r="CG63" s="200" t="str">
        <f t="shared" si="29"/>
        <v/>
      </c>
      <c r="CH63" s="199" t="str">
        <f t="shared" si="22"/>
        <v/>
      </c>
      <c r="CI63" s="199" t="str">
        <f t="shared" si="23"/>
        <v/>
      </c>
      <c r="CJ63" s="199" t="str">
        <f t="shared" si="24"/>
        <v/>
      </c>
      <c r="CK63" s="203" t="str">
        <f t="shared" si="25"/>
        <v/>
      </c>
      <c r="CL63" s="203" t="str">
        <f t="shared" si="26"/>
        <v/>
      </c>
      <c r="CM63" s="203" t="str">
        <f t="shared" si="27"/>
        <v/>
      </c>
      <c r="CN63" s="203" t="str">
        <f t="shared" si="28"/>
        <v/>
      </c>
      <c r="CO63" s="199" t="str">
        <f t="shared" ref="CO63:CO94" si="36">IF($BS63="","",SUM($BS63*$I63))</f>
        <v/>
      </c>
      <c r="CP63" s="226" t="str">
        <f t="shared" ref="CP63:CP94" si="37">IF($BT63="","",SUM($BT63*$I63))</f>
        <v/>
      </c>
      <c r="CQ63" s="203" t="str">
        <f t="shared" si="10"/>
        <v/>
      </c>
      <c r="CR63" s="203" t="str">
        <f t="shared" si="11"/>
        <v/>
      </c>
      <c r="CS63" s="203" t="str">
        <f t="shared" si="12"/>
        <v/>
      </c>
      <c r="CT63" s="256" t="str">
        <f t="shared" si="13"/>
        <v/>
      </c>
      <c r="CU63" s="257" t="str">
        <f t="shared" si="14"/>
        <v/>
      </c>
      <c r="CV63" s="258" t="str">
        <f t="shared" si="15"/>
        <v/>
      </c>
      <c r="CW63" s="115"/>
      <c r="CX63" s="115"/>
      <c r="CY63" s="115"/>
      <c r="CZ63" s="115"/>
      <c r="DA63" s="115"/>
      <c r="DB63" s="115"/>
      <c r="DC63" s="115"/>
      <c r="DD63" s="115"/>
      <c r="DE63" s="115"/>
      <c r="DF63" s="115"/>
      <c r="DG63" s="115"/>
      <c r="DH63" s="115"/>
      <c r="DI63" s="125"/>
    </row>
    <row r="64" spans="2:113" ht="15.95" customHeight="1">
      <c r="B64" s="161">
        <v>34</v>
      </c>
      <c r="C64" s="670"/>
      <c r="D64" s="671"/>
      <c r="E64" s="671"/>
      <c r="F64" s="672"/>
      <c r="G64" s="673"/>
      <c r="H64" s="673"/>
      <c r="I64" s="674"/>
      <c r="J64" s="675"/>
      <c r="K64" s="682"/>
      <c r="L64" s="682"/>
      <c r="M64" s="682"/>
      <c r="N64" s="682"/>
      <c r="O64" s="682"/>
      <c r="P64" s="14" t="s">
        <v>3</v>
      </c>
      <c r="Q64" s="145" t="s">
        <v>3</v>
      </c>
      <c r="R64" s="145" t="s">
        <v>3</v>
      </c>
      <c r="S64" s="79" t="s">
        <v>3</v>
      </c>
      <c r="T64" s="683"/>
      <c r="U64" s="684"/>
      <c r="V64" s="685"/>
      <c r="W64" s="14" t="s">
        <v>3</v>
      </c>
      <c r="X64" s="145" t="s">
        <v>3</v>
      </c>
      <c r="Y64" s="145" t="s">
        <v>3</v>
      </c>
      <c r="Z64" s="79" t="s">
        <v>3</v>
      </c>
      <c r="AA64" s="683"/>
      <c r="AB64" s="684"/>
      <c r="AC64" s="684"/>
      <c r="AD64" s="14" t="s">
        <v>3</v>
      </c>
      <c r="AE64" s="16" t="s">
        <v>3</v>
      </c>
      <c r="AF64" s="16" t="s">
        <v>3</v>
      </c>
      <c r="AG64" s="16" t="s">
        <v>3</v>
      </c>
      <c r="AH64" s="16" t="s">
        <v>3</v>
      </c>
      <c r="AI64" s="79" t="s">
        <v>3</v>
      </c>
      <c r="AJ64" s="171"/>
      <c r="AK64" s="79" t="s">
        <v>3</v>
      </c>
      <c r="AL64" s="173"/>
      <c r="AM64" s="14" t="s">
        <v>3</v>
      </c>
      <c r="AN64" s="79" t="s">
        <v>3</v>
      </c>
      <c r="AO64" s="686"/>
      <c r="AP64" s="687"/>
      <c r="AQ64" s="687"/>
      <c r="AR64" s="687"/>
      <c r="AS64" s="251" t="str">
        <f t="shared" si="30"/>
        <v/>
      </c>
      <c r="AT64" s="14" t="s">
        <v>3</v>
      </c>
      <c r="AU64" s="16" t="s">
        <v>3</v>
      </c>
      <c r="AV64" s="154" t="s">
        <v>3</v>
      </c>
      <c r="AW64" s="159" t="s">
        <v>3</v>
      </c>
      <c r="AX64" s="79" t="s">
        <v>3</v>
      </c>
      <c r="AY64" s="79" t="s">
        <v>3</v>
      </c>
      <c r="AZ64" s="154" t="s">
        <v>3</v>
      </c>
      <c r="BA64" s="259"/>
      <c r="BB64" s="657" t="str">
        <f>IF($F$12="","",IF($BA64="","",HLOOKUP($F$12,別紙mast!$D$4:$K$7,3,FALSE)))</f>
        <v/>
      </c>
      <c r="BC64" s="657"/>
      <c r="BD64" s="260" t="str">
        <f t="shared" si="16"/>
        <v/>
      </c>
      <c r="BE64" s="260" t="str">
        <f>IF($F$12="","",IF($BA64="","",HLOOKUP($F$12,別紙mast!$D$9:$K$11,3,FALSE)))</f>
        <v/>
      </c>
      <c r="BF64" s="175" t="str">
        <f t="shared" si="17"/>
        <v/>
      </c>
      <c r="BG64" s="272"/>
      <c r="BH64" s="656" t="str">
        <f>IF($F$12="","",IF($BG64="","",HLOOKUP($F$12,別紙mast!$D$4:$K$7,4,FALSE)))</f>
        <v/>
      </c>
      <c r="BI64" s="656"/>
      <c r="BJ64" s="261" t="str">
        <f t="shared" si="3"/>
        <v/>
      </c>
      <c r="BK64" s="264"/>
      <c r="BL64" s="265"/>
      <c r="BM64" s="265"/>
      <c r="BN64" s="266"/>
      <c r="BO64" s="222"/>
      <c r="BP64" s="223"/>
      <c r="BQ64" s="223"/>
      <c r="BR64" s="224"/>
      <c r="BS64" s="267"/>
      <c r="BT64" s="268"/>
      <c r="BU64" s="270" t="str">
        <f t="shared" si="4"/>
        <v/>
      </c>
      <c r="BV64" s="269" t="str">
        <f t="shared" si="5"/>
        <v/>
      </c>
      <c r="BW64" s="247" t="str">
        <f t="shared" si="6"/>
        <v/>
      </c>
      <c r="BX64" s="271" t="str">
        <f t="shared" si="31"/>
        <v/>
      </c>
      <c r="BY64" s="410" t="str">
        <f t="shared" si="8"/>
        <v/>
      </c>
      <c r="BZ64" s="239"/>
      <c r="CA64" s="239"/>
      <c r="CB64" s="247" t="str">
        <f t="shared" si="32"/>
        <v/>
      </c>
      <c r="CC64" s="247" t="str">
        <f t="shared" si="33"/>
        <v/>
      </c>
      <c r="CD64" s="247" t="str">
        <f t="shared" si="34"/>
        <v/>
      </c>
      <c r="CE64" s="247" t="str">
        <f t="shared" si="35"/>
        <v/>
      </c>
      <c r="CF64" s="115"/>
      <c r="CG64" s="200" t="str">
        <f t="shared" si="29"/>
        <v/>
      </c>
      <c r="CH64" s="199" t="str">
        <f t="shared" si="22"/>
        <v/>
      </c>
      <c r="CI64" s="199" t="str">
        <f t="shared" si="23"/>
        <v/>
      </c>
      <c r="CJ64" s="199" t="str">
        <f t="shared" si="24"/>
        <v/>
      </c>
      <c r="CK64" s="203" t="str">
        <f t="shared" si="25"/>
        <v/>
      </c>
      <c r="CL64" s="203" t="str">
        <f t="shared" si="26"/>
        <v/>
      </c>
      <c r="CM64" s="203" t="str">
        <f t="shared" si="27"/>
        <v/>
      </c>
      <c r="CN64" s="203" t="str">
        <f t="shared" si="28"/>
        <v/>
      </c>
      <c r="CO64" s="199" t="str">
        <f t="shared" si="36"/>
        <v/>
      </c>
      <c r="CP64" s="226" t="str">
        <f t="shared" si="37"/>
        <v/>
      </c>
      <c r="CQ64" s="203" t="str">
        <f t="shared" si="10"/>
        <v/>
      </c>
      <c r="CR64" s="203" t="str">
        <f t="shared" si="11"/>
        <v/>
      </c>
      <c r="CS64" s="203" t="str">
        <f t="shared" si="12"/>
        <v/>
      </c>
      <c r="CT64" s="256" t="str">
        <f t="shared" si="13"/>
        <v/>
      </c>
      <c r="CU64" s="257" t="str">
        <f t="shared" si="14"/>
        <v/>
      </c>
      <c r="CV64" s="258" t="str">
        <f t="shared" si="15"/>
        <v/>
      </c>
      <c r="CW64" s="115"/>
      <c r="CX64" s="115"/>
      <c r="CY64" s="115"/>
      <c r="CZ64" s="115"/>
      <c r="DA64" s="115"/>
      <c r="DB64" s="115"/>
      <c r="DC64" s="115"/>
      <c r="DD64" s="115"/>
      <c r="DE64" s="115"/>
      <c r="DF64" s="115"/>
      <c r="DG64" s="115"/>
      <c r="DH64" s="115"/>
      <c r="DI64" s="125"/>
    </row>
    <row r="65" spans="2:113" ht="15.95" customHeight="1">
      <c r="B65" s="161">
        <v>35</v>
      </c>
      <c r="C65" s="670"/>
      <c r="D65" s="671"/>
      <c r="E65" s="671"/>
      <c r="F65" s="672"/>
      <c r="G65" s="673"/>
      <c r="H65" s="673"/>
      <c r="I65" s="674"/>
      <c r="J65" s="675"/>
      <c r="K65" s="682"/>
      <c r="L65" s="682"/>
      <c r="M65" s="682"/>
      <c r="N65" s="682"/>
      <c r="O65" s="682"/>
      <c r="P65" s="14" t="s">
        <v>3</v>
      </c>
      <c r="Q65" s="145" t="s">
        <v>3</v>
      </c>
      <c r="R65" s="145" t="s">
        <v>3</v>
      </c>
      <c r="S65" s="79" t="s">
        <v>3</v>
      </c>
      <c r="T65" s="683"/>
      <c r="U65" s="684"/>
      <c r="V65" s="685"/>
      <c r="W65" s="14" t="s">
        <v>3</v>
      </c>
      <c r="X65" s="145" t="s">
        <v>3</v>
      </c>
      <c r="Y65" s="145" t="s">
        <v>3</v>
      </c>
      <c r="Z65" s="79" t="s">
        <v>3</v>
      </c>
      <c r="AA65" s="683"/>
      <c r="AB65" s="684"/>
      <c r="AC65" s="684"/>
      <c r="AD65" s="14" t="s">
        <v>3</v>
      </c>
      <c r="AE65" s="16" t="s">
        <v>3</v>
      </c>
      <c r="AF65" s="16" t="s">
        <v>3</v>
      </c>
      <c r="AG65" s="16" t="s">
        <v>3</v>
      </c>
      <c r="AH65" s="16" t="s">
        <v>3</v>
      </c>
      <c r="AI65" s="79" t="s">
        <v>3</v>
      </c>
      <c r="AJ65" s="171"/>
      <c r="AK65" s="79" t="s">
        <v>3</v>
      </c>
      <c r="AL65" s="173"/>
      <c r="AM65" s="14" t="s">
        <v>3</v>
      </c>
      <c r="AN65" s="79" t="s">
        <v>3</v>
      </c>
      <c r="AO65" s="686"/>
      <c r="AP65" s="687"/>
      <c r="AQ65" s="687"/>
      <c r="AR65" s="687"/>
      <c r="AS65" s="251" t="str">
        <f t="shared" si="30"/>
        <v/>
      </c>
      <c r="AT65" s="14" t="s">
        <v>3</v>
      </c>
      <c r="AU65" s="16" t="s">
        <v>3</v>
      </c>
      <c r="AV65" s="154" t="s">
        <v>3</v>
      </c>
      <c r="AW65" s="159" t="s">
        <v>3</v>
      </c>
      <c r="AX65" s="79" t="s">
        <v>3</v>
      </c>
      <c r="AY65" s="79" t="s">
        <v>3</v>
      </c>
      <c r="AZ65" s="154" t="s">
        <v>3</v>
      </c>
      <c r="BA65" s="259"/>
      <c r="BB65" s="657" t="str">
        <f>IF($F$12="","",IF($BA65="","",HLOOKUP($F$12,別紙mast!$D$4:$K$7,3,FALSE)))</f>
        <v/>
      </c>
      <c r="BC65" s="657"/>
      <c r="BD65" s="260" t="str">
        <f t="shared" si="16"/>
        <v/>
      </c>
      <c r="BE65" s="260" t="str">
        <f>IF($F$12="","",IF($BA65="","",HLOOKUP($F$12,別紙mast!$D$9:$K$11,3,FALSE)))</f>
        <v/>
      </c>
      <c r="BF65" s="175" t="str">
        <f t="shared" si="17"/>
        <v/>
      </c>
      <c r="BG65" s="272"/>
      <c r="BH65" s="656" t="str">
        <f>IF($F$12="","",IF($BG65="","",HLOOKUP($F$12,別紙mast!$D$4:$K$7,4,FALSE)))</f>
        <v/>
      </c>
      <c r="BI65" s="656"/>
      <c r="BJ65" s="261" t="str">
        <f t="shared" si="3"/>
        <v/>
      </c>
      <c r="BK65" s="264"/>
      <c r="BL65" s="265"/>
      <c r="BM65" s="265"/>
      <c r="BN65" s="266"/>
      <c r="BO65" s="222"/>
      <c r="BP65" s="223"/>
      <c r="BQ65" s="223"/>
      <c r="BR65" s="224"/>
      <c r="BS65" s="267"/>
      <c r="BT65" s="268"/>
      <c r="BU65" s="270" t="str">
        <f t="shared" si="4"/>
        <v/>
      </c>
      <c r="BV65" s="269" t="str">
        <f t="shared" si="5"/>
        <v/>
      </c>
      <c r="BW65" s="247" t="str">
        <f t="shared" si="6"/>
        <v/>
      </c>
      <c r="BX65" s="271" t="str">
        <f t="shared" si="31"/>
        <v/>
      </c>
      <c r="BY65" s="410" t="str">
        <f t="shared" si="8"/>
        <v/>
      </c>
      <c r="BZ65" s="239"/>
      <c r="CA65" s="239"/>
      <c r="CB65" s="247" t="str">
        <f t="shared" si="32"/>
        <v/>
      </c>
      <c r="CC65" s="247" t="str">
        <f t="shared" si="33"/>
        <v/>
      </c>
      <c r="CD65" s="247" t="str">
        <f t="shared" si="34"/>
        <v/>
      </c>
      <c r="CE65" s="247" t="str">
        <f t="shared" si="35"/>
        <v/>
      </c>
      <c r="CF65" s="115"/>
      <c r="CG65" s="200" t="str">
        <f t="shared" si="29"/>
        <v/>
      </c>
      <c r="CH65" s="199" t="str">
        <f t="shared" si="22"/>
        <v/>
      </c>
      <c r="CI65" s="199" t="str">
        <f t="shared" si="23"/>
        <v/>
      </c>
      <c r="CJ65" s="199" t="str">
        <f t="shared" si="24"/>
        <v/>
      </c>
      <c r="CK65" s="203" t="str">
        <f t="shared" si="25"/>
        <v/>
      </c>
      <c r="CL65" s="203" t="str">
        <f t="shared" si="26"/>
        <v/>
      </c>
      <c r="CM65" s="203" t="str">
        <f t="shared" si="27"/>
        <v/>
      </c>
      <c r="CN65" s="203" t="str">
        <f t="shared" si="28"/>
        <v/>
      </c>
      <c r="CO65" s="199" t="str">
        <f t="shared" si="36"/>
        <v/>
      </c>
      <c r="CP65" s="226" t="str">
        <f t="shared" si="37"/>
        <v/>
      </c>
      <c r="CQ65" s="203" t="str">
        <f t="shared" si="10"/>
        <v/>
      </c>
      <c r="CR65" s="203" t="str">
        <f t="shared" si="11"/>
        <v/>
      </c>
      <c r="CS65" s="203" t="str">
        <f t="shared" si="12"/>
        <v/>
      </c>
      <c r="CT65" s="256" t="str">
        <f t="shared" si="13"/>
        <v/>
      </c>
      <c r="CU65" s="257" t="str">
        <f t="shared" si="14"/>
        <v/>
      </c>
      <c r="CV65" s="258" t="str">
        <f t="shared" si="15"/>
        <v/>
      </c>
      <c r="CW65" s="115"/>
      <c r="CX65" s="115"/>
      <c r="CY65" s="115"/>
      <c r="CZ65" s="115"/>
      <c r="DA65" s="115"/>
      <c r="DB65" s="115"/>
      <c r="DC65" s="115"/>
      <c r="DD65" s="115"/>
      <c r="DE65" s="115"/>
      <c r="DF65" s="115"/>
      <c r="DG65" s="115"/>
      <c r="DH65" s="115"/>
      <c r="DI65" s="125"/>
    </row>
    <row r="66" spans="2:113" ht="15.95" customHeight="1">
      <c r="B66" s="161">
        <v>36</v>
      </c>
      <c r="C66" s="670"/>
      <c r="D66" s="671"/>
      <c r="E66" s="671"/>
      <c r="F66" s="672"/>
      <c r="G66" s="673"/>
      <c r="H66" s="673"/>
      <c r="I66" s="674"/>
      <c r="J66" s="675"/>
      <c r="K66" s="682"/>
      <c r="L66" s="682"/>
      <c r="M66" s="682"/>
      <c r="N66" s="682"/>
      <c r="O66" s="682"/>
      <c r="P66" s="14" t="s">
        <v>3</v>
      </c>
      <c r="Q66" s="145" t="s">
        <v>3</v>
      </c>
      <c r="R66" s="145" t="s">
        <v>3</v>
      </c>
      <c r="S66" s="79" t="s">
        <v>3</v>
      </c>
      <c r="T66" s="683"/>
      <c r="U66" s="684"/>
      <c r="V66" s="685"/>
      <c r="W66" s="14" t="s">
        <v>3</v>
      </c>
      <c r="X66" s="145" t="s">
        <v>3</v>
      </c>
      <c r="Y66" s="145" t="s">
        <v>3</v>
      </c>
      <c r="Z66" s="79" t="s">
        <v>3</v>
      </c>
      <c r="AA66" s="683"/>
      <c r="AB66" s="684"/>
      <c r="AC66" s="684"/>
      <c r="AD66" s="14" t="s">
        <v>3</v>
      </c>
      <c r="AE66" s="16" t="s">
        <v>3</v>
      </c>
      <c r="AF66" s="16" t="s">
        <v>3</v>
      </c>
      <c r="AG66" s="16" t="s">
        <v>3</v>
      </c>
      <c r="AH66" s="16" t="s">
        <v>3</v>
      </c>
      <c r="AI66" s="79" t="s">
        <v>3</v>
      </c>
      <c r="AJ66" s="171"/>
      <c r="AK66" s="79" t="s">
        <v>3</v>
      </c>
      <c r="AL66" s="173"/>
      <c r="AM66" s="14" t="s">
        <v>3</v>
      </c>
      <c r="AN66" s="79" t="s">
        <v>3</v>
      </c>
      <c r="AO66" s="686"/>
      <c r="AP66" s="687"/>
      <c r="AQ66" s="687"/>
      <c r="AR66" s="687"/>
      <c r="AS66" s="251" t="str">
        <f t="shared" si="30"/>
        <v/>
      </c>
      <c r="AT66" s="14" t="s">
        <v>3</v>
      </c>
      <c r="AU66" s="16" t="s">
        <v>3</v>
      </c>
      <c r="AV66" s="154" t="s">
        <v>3</v>
      </c>
      <c r="AW66" s="159" t="s">
        <v>3</v>
      </c>
      <c r="AX66" s="79" t="s">
        <v>3</v>
      </c>
      <c r="AY66" s="79" t="s">
        <v>3</v>
      </c>
      <c r="AZ66" s="154" t="s">
        <v>3</v>
      </c>
      <c r="BA66" s="259"/>
      <c r="BB66" s="657" t="str">
        <f>IF($F$12="","",IF($BA66="","",HLOOKUP($F$12,別紙mast!$D$4:$K$7,3,FALSE)))</f>
        <v/>
      </c>
      <c r="BC66" s="657"/>
      <c r="BD66" s="260" t="str">
        <f t="shared" si="16"/>
        <v/>
      </c>
      <c r="BE66" s="260" t="str">
        <f>IF($F$12="","",IF($BA66="","",HLOOKUP($F$12,別紙mast!$D$9:$K$11,3,FALSE)))</f>
        <v/>
      </c>
      <c r="BF66" s="175" t="str">
        <f t="shared" si="17"/>
        <v/>
      </c>
      <c r="BG66" s="272"/>
      <c r="BH66" s="656" t="str">
        <f>IF($F$12="","",IF($BG66="","",HLOOKUP($F$12,別紙mast!$D$4:$K$7,4,FALSE)))</f>
        <v/>
      </c>
      <c r="BI66" s="656"/>
      <c r="BJ66" s="261" t="str">
        <f t="shared" si="3"/>
        <v/>
      </c>
      <c r="BK66" s="264"/>
      <c r="BL66" s="265"/>
      <c r="BM66" s="265"/>
      <c r="BN66" s="266"/>
      <c r="BO66" s="222"/>
      <c r="BP66" s="223"/>
      <c r="BQ66" s="223"/>
      <c r="BR66" s="224"/>
      <c r="BS66" s="267"/>
      <c r="BT66" s="268"/>
      <c r="BU66" s="270" t="str">
        <f t="shared" si="4"/>
        <v/>
      </c>
      <c r="BV66" s="269" t="str">
        <f t="shared" si="5"/>
        <v/>
      </c>
      <c r="BW66" s="247" t="str">
        <f t="shared" si="6"/>
        <v/>
      </c>
      <c r="BX66" s="271" t="str">
        <f t="shared" si="31"/>
        <v/>
      </c>
      <c r="BY66" s="410" t="str">
        <f t="shared" si="8"/>
        <v/>
      </c>
      <c r="BZ66" s="239"/>
      <c r="CA66" s="239"/>
      <c r="CB66" s="247" t="str">
        <f t="shared" si="32"/>
        <v/>
      </c>
      <c r="CC66" s="247" t="str">
        <f t="shared" si="33"/>
        <v/>
      </c>
      <c r="CD66" s="247" t="str">
        <f t="shared" si="34"/>
        <v/>
      </c>
      <c r="CE66" s="247" t="str">
        <f t="shared" si="35"/>
        <v/>
      </c>
      <c r="CF66" s="115"/>
      <c r="CG66" s="200" t="str">
        <f t="shared" si="29"/>
        <v/>
      </c>
      <c r="CH66" s="199" t="str">
        <f t="shared" si="22"/>
        <v/>
      </c>
      <c r="CI66" s="199" t="str">
        <f t="shared" si="23"/>
        <v/>
      </c>
      <c r="CJ66" s="199" t="str">
        <f t="shared" si="24"/>
        <v/>
      </c>
      <c r="CK66" s="203" t="str">
        <f t="shared" si="25"/>
        <v/>
      </c>
      <c r="CL66" s="203" t="str">
        <f t="shared" si="26"/>
        <v/>
      </c>
      <c r="CM66" s="203" t="str">
        <f t="shared" si="27"/>
        <v/>
      </c>
      <c r="CN66" s="203" t="str">
        <f t="shared" si="28"/>
        <v/>
      </c>
      <c r="CO66" s="199" t="str">
        <f t="shared" si="36"/>
        <v/>
      </c>
      <c r="CP66" s="226" t="str">
        <f t="shared" si="37"/>
        <v/>
      </c>
      <c r="CQ66" s="203" t="str">
        <f t="shared" si="10"/>
        <v/>
      </c>
      <c r="CR66" s="203" t="str">
        <f t="shared" si="11"/>
        <v/>
      </c>
      <c r="CS66" s="203" t="str">
        <f t="shared" si="12"/>
        <v/>
      </c>
      <c r="CT66" s="256" t="str">
        <f t="shared" si="13"/>
        <v/>
      </c>
      <c r="CU66" s="257" t="str">
        <f t="shared" si="14"/>
        <v/>
      </c>
      <c r="CV66" s="258" t="str">
        <f t="shared" si="15"/>
        <v/>
      </c>
      <c r="CW66" s="115"/>
      <c r="CX66" s="115"/>
      <c r="CY66" s="115"/>
      <c r="CZ66" s="115"/>
      <c r="DA66" s="115"/>
      <c r="DB66" s="115"/>
      <c r="DC66" s="115"/>
      <c r="DD66" s="115"/>
      <c r="DE66" s="115"/>
      <c r="DF66" s="115"/>
      <c r="DG66" s="115"/>
      <c r="DH66" s="115"/>
      <c r="DI66" s="125"/>
    </row>
    <row r="67" spans="2:113" ht="15.95" customHeight="1">
      <c r="B67" s="161">
        <v>37</v>
      </c>
      <c r="C67" s="670"/>
      <c r="D67" s="671"/>
      <c r="E67" s="671"/>
      <c r="F67" s="672"/>
      <c r="G67" s="673"/>
      <c r="H67" s="673"/>
      <c r="I67" s="674"/>
      <c r="J67" s="675"/>
      <c r="K67" s="682"/>
      <c r="L67" s="682"/>
      <c r="M67" s="682"/>
      <c r="N67" s="682"/>
      <c r="O67" s="682"/>
      <c r="P67" s="14" t="s">
        <v>3</v>
      </c>
      <c r="Q67" s="145" t="s">
        <v>3</v>
      </c>
      <c r="R67" s="145" t="s">
        <v>3</v>
      </c>
      <c r="S67" s="79" t="s">
        <v>3</v>
      </c>
      <c r="T67" s="683"/>
      <c r="U67" s="684"/>
      <c r="V67" s="685"/>
      <c r="W67" s="14" t="s">
        <v>3</v>
      </c>
      <c r="X67" s="145" t="s">
        <v>3</v>
      </c>
      <c r="Y67" s="145" t="s">
        <v>3</v>
      </c>
      <c r="Z67" s="79" t="s">
        <v>3</v>
      </c>
      <c r="AA67" s="683"/>
      <c r="AB67" s="684"/>
      <c r="AC67" s="684"/>
      <c r="AD67" s="14" t="s">
        <v>3</v>
      </c>
      <c r="AE67" s="16" t="s">
        <v>3</v>
      </c>
      <c r="AF67" s="16" t="s">
        <v>3</v>
      </c>
      <c r="AG67" s="16" t="s">
        <v>3</v>
      </c>
      <c r="AH67" s="16" t="s">
        <v>3</v>
      </c>
      <c r="AI67" s="79" t="s">
        <v>3</v>
      </c>
      <c r="AJ67" s="171"/>
      <c r="AK67" s="79" t="s">
        <v>3</v>
      </c>
      <c r="AL67" s="173"/>
      <c r="AM67" s="14" t="s">
        <v>3</v>
      </c>
      <c r="AN67" s="79" t="s">
        <v>3</v>
      </c>
      <c r="AO67" s="686"/>
      <c r="AP67" s="687"/>
      <c r="AQ67" s="687"/>
      <c r="AR67" s="687"/>
      <c r="AS67" s="251" t="str">
        <f t="shared" si="30"/>
        <v/>
      </c>
      <c r="AT67" s="14" t="s">
        <v>3</v>
      </c>
      <c r="AU67" s="16" t="s">
        <v>3</v>
      </c>
      <c r="AV67" s="154" t="s">
        <v>3</v>
      </c>
      <c r="AW67" s="159" t="s">
        <v>3</v>
      </c>
      <c r="AX67" s="79" t="s">
        <v>3</v>
      </c>
      <c r="AY67" s="79" t="s">
        <v>3</v>
      </c>
      <c r="AZ67" s="154" t="s">
        <v>3</v>
      </c>
      <c r="BA67" s="259"/>
      <c r="BB67" s="657" t="str">
        <f>IF($F$12="","",IF($BA67="","",HLOOKUP($F$12,別紙mast!$D$4:$K$7,3,FALSE)))</f>
        <v/>
      </c>
      <c r="BC67" s="657"/>
      <c r="BD67" s="260" t="str">
        <f t="shared" si="16"/>
        <v/>
      </c>
      <c r="BE67" s="260" t="str">
        <f>IF($F$12="","",IF($BA67="","",HLOOKUP($F$12,別紙mast!$D$9:$K$11,3,FALSE)))</f>
        <v/>
      </c>
      <c r="BF67" s="175" t="str">
        <f t="shared" si="17"/>
        <v/>
      </c>
      <c r="BG67" s="272"/>
      <c r="BH67" s="656" t="str">
        <f>IF($F$12="","",IF($BG67="","",HLOOKUP($F$12,別紙mast!$D$4:$K$7,4,FALSE)))</f>
        <v/>
      </c>
      <c r="BI67" s="656"/>
      <c r="BJ67" s="261" t="str">
        <f t="shared" si="3"/>
        <v/>
      </c>
      <c r="BK67" s="264"/>
      <c r="BL67" s="265"/>
      <c r="BM67" s="265"/>
      <c r="BN67" s="266"/>
      <c r="BO67" s="222"/>
      <c r="BP67" s="223"/>
      <c r="BQ67" s="223"/>
      <c r="BR67" s="224"/>
      <c r="BS67" s="267"/>
      <c r="BT67" s="268"/>
      <c r="BU67" s="270" t="str">
        <f t="shared" si="4"/>
        <v/>
      </c>
      <c r="BV67" s="269" t="str">
        <f t="shared" si="5"/>
        <v/>
      </c>
      <c r="BW67" s="247" t="str">
        <f t="shared" si="6"/>
        <v/>
      </c>
      <c r="BX67" s="271" t="str">
        <f t="shared" si="31"/>
        <v/>
      </c>
      <c r="BY67" s="410" t="str">
        <f t="shared" si="8"/>
        <v/>
      </c>
      <c r="BZ67" s="239"/>
      <c r="CA67" s="239"/>
      <c r="CB67" s="247" t="str">
        <f t="shared" si="32"/>
        <v/>
      </c>
      <c r="CC67" s="247" t="str">
        <f t="shared" si="33"/>
        <v/>
      </c>
      <c r="CD67" s="247" t="str">
        <f t="shared" si="34"/>
        <v/>
      </c>
      <c r="CE67" s="247" t="str">
        <f t="shared" si="35"/>
        <v/>
      </c>
      <c r="CF67" s="115"/>
      <c r="CG67" s="200" t="str">
        <f t="shared" si="29"/>
        <v/>
      </c>
      <c r="CH67" s="199" t="str">
        <f t="shared" si="22"/>
        <v/>
      </c>
      <c r="CI67" s="199" t="str">
        <f t="shared" si="23"/>
        <v/>
      </c>
      <c r="CJ67" s="199" t="str">
        <f t="shared" si="24"/>
        <v/>
      </c>
      <c r="CK67" s="203" t="str">
        <f t="shared" si="25"/>
        <v/>
      </c>
      <c r="CL67" s="203" t="str">
        <f t="shared" si="26"/>
        <v/>
      </c>
      <c r="CM67" s="203" t="str">
        <f t="shared" si="27"/>
        <v/>
      </c>
      <c r="CN67" s="203" t="str">
        <f t="shared" si="28"/>
        <v/>
      </c>
      <c r="CO67" s="199" t="str">
        <f t="shared" si="36"/>
        <v/>
      </c>
      <c r="CP67" s="226" t="str">
        <f t="shared" si="37"/>
        <v/>
      </c>
      <c r="CQ67" s="203" t="str">
        <f t="shared" si="10"/>
        <v/>
      </c>
      <c r="CR67" s="203" t="str">
        <f t="shared" si="11"/>
        <v/>
      </c>
      <c r="CS67" s="203" t="str">
        <f t="shared" si="12"/>
        <v/>
      </c>
      <c r="CT67" s="256" t="str">
        <f t="shared" si="13"/>
        <v/>
      </c>
      <c r="CU67" s="257" t="str">
        <f t="shared" si="14"/>
        <v/>
      </c>
      <c r="CV67" s="258" t="str">
        <f t="shared" si="15"/>
        <v/>
      </c>
      <c r="CW67" s="115"/>
      <c r="CX67" s="115"/>
      <c r="CY67" s="115"/>
      <c r="CZ67" s="115"/>
      <c r="DA67" s="115"/>
      <c r="DB67" s="115"/>
      <c r="DC67" s="115"/>
      <c r="DD67" s="115"/>
      <c r="DE67" s="115"/>
      <c r="DF67" s="115"/>
      <c r="DG67" s="115"/>
      <c r="DH67" s="115"/>
      <c r="DI67" s="125"/>
    </row>
    <row r="68" spans="2:113" ht="15.95" customHeight="1">
      <c r="B68" s="161">
        <v>38</v>
      </c>
      <c r="C68" s="670"/>
      <c r="D68" s="671"/>
      <c r="E68" s="671"/>
      <c r="F68" s="672"/>
      <c r="G68" s="673"/>
      <c r="H68" s="673"/>
      <c r="I68" s="674"/>
      <c r="J68" s="675"/>
      <c r="K68" s="682"/>
      <c r="L68" s="682"/>
      <c r="M68" s="682"/>
      <c r="N68" s="682"/>
      <c r="O68" s="682"/>
      <c r="P68" s="14" t="s">
        <v>3</v>
      </c>
      <c r="Q68" s="145" t="s">
        <v>3</v>
      </c>
      <c r="R68" s="145" t="s">
        <v>3</v>
      </c>
      <c r="S68" s="79" t="s">
        <v>3</v>
      </c>
      <c r="T68" s="683"/>
      <c r="U68" s="684"/>
      <c r="V68" s="685"/>
      <c r="W68" s="14" t="s">
        <v>3</v>
      </c>
      <c r="X68" s="145" t="s">
        <v>3</v>
      </c>
      <c r="Y68" s="145" t="s">
        <v>3</v>
      </c>
      <c r="Z68" s="79" t="s">
        <v>3</v>
      </c>
      <c r="AA68" s="683"/>
      <c r="AB68" s="684"/>
      <c r="AC68" s="684"/>
      <c r="AD68" s="14" t="s">
        <v>3</v>
      </c>
      <c r="AE68" s="16" t="s">
        <v>3</v>
      </c>
      <c r="AF68" s="16" t="s">
        <v>3</v>
      </c>
      <c r="AG68" s="16" t="s">
        <v>3</v>
      </c>
      <c r="AH68" s="16" t="s">
        <v>3</v>
      </c>
      <c r="AI68" s="79" t="s">
        <v>3</v>
      </c>
      <c r="AJ68" s="171"/>
      <c r="AK68" s="79" t="s">
        <v>3</v>
      </c>
      <c r="AL68" s="173"/>
      <c r="AM68" s="14" t="s">
        <v>3</v>
      </c>
      <c r="AN68" s="79" t="s">
        <v>3</v>
      </c>
      <c r="AO68" s="686"/>
      <c r="AP68" s="687"/>
      <c r="AQ68" s="687"/>
      <c r="AR68" s="687"/>
      <c r="AS68" s="251" t="str">
        <f t="shared" si="30"/>
        <v/>
      </c>
      <c r="AT68" s="14" t="s">
        <v>3</v>
      </c>
      <c r="AU68" s="16" t="s">
        <v>3</v>
      </c>
      <c r="AV68" s="154" t="s">
        <v>3</v>
      </c>
      <c r="AW68" s="159" t="s">
        <v>3</v>
      </c>
      <c r="AX68" s="79" t="s">
        <v>3</v>
      </c>
      <c r="AY68" s="79" t="s">
        <v>3</v>
      </c>
      <c r="AZ68" s="154" t="s">
        <v>3</v>
      </c>
      <c r="BA68" s="259"/>
      <c r="BB68" s="657" t="str">
        <f>IF($F$12="","",IF($BA68="","",HLOOKUP($F$12,別紙mast!$D$4:$K$7,3,FALSE)))</f>
        <v/>
      </c>
      <c r="BC68" s="657"/>
      <c r="BD68" s="260" t="str">
        <f t="shared" si="16"/>
        <v/>
      </c>
      <c r="BE68" s="260" t="str">
        <f>IF($F$12="","",IF($BA68="","",HLOOKUP($F$12,別紙mast!$D$9:$K$11,3,FALSE)))</f>
        <v/>
      </c>
      <c r="BF68" s="175" t="str">
        <f t="shared" si="17"/>
        <v/>
      </c>
      <c r="BG68" s="272"/>
      <c r="BH68" s="656" t="str">
        <f>IF($F$12="","",IF($BG68="","",HLOOKUP($F$12,別紙mast!$D$4:$K$7,4,FALSE)))</f>
        <v/>
      </c>
      <c r="BI68" s="656"/>
      <c r="BJ68" s="261" t="str">
        <f t="shared" si="3"/>
        <v/>
      </c>
      <c r="BK68" s="264"/>
      <c r="BL68" s="265"/>
      <c r="BM68" s="265"/>
      <c r="BN68" s="266"/>
      <c r="BO68" s="222"/>
      <c r="BP68" s="223"/>
      <c r="BQ68" s="223"/>
      <c r="BR68" s="224"/>
      <c r="BS68" s="267"/>
      <c r="BT68" s="268"/>
      <c r="BU68" s="270" t="str">
        <f t="shared" si="4"/>
        <v/>
      </c>
      <c r="BV68" s="269" t="str">
        <f t="shared" si="5"/>
        <v/>
      </c>
      <c r="BW68" s="247" t="str">
        <f t="shared" si="6"/>
        <v/>
      </c>
      <c r="BX68" s="271" t="str">
        <f t="shared" si="31"/>
        <v/>
      </c>
      <c r="BY68" s="410" t="str">
        <f t="shared" si="8"/>
        <v/>
      </c>
      <c r="BZ68" s="239"/>
      <c r="CA68" s="239"/>
      <c r="CB68" s="247" t="str">
        <f t="shared" si="32"/>
        <v/>
      </c>
      <c r="CC68" s="247" t="str">
        <f t="shared" si="33"/>
        <v/>
      </c>
      <c r="CD68" s="247" t="str">
        <f t="shared" si="34"/>
        <v/>
      </c>
      <c r="CE68" s="247" t="str">
        <f t="shared" si="35"/>
        <v/>
      </c>
      <c r="CF68" s="115"/>
      <c r="CG68" s="200" t="str">
        <f t="shared" si="29"/>
        <v/>
      </c>
      <c r="CH68" s="199" t="str">
        <f t="shared" si="22"/>
        <v/>
      </c>
      <c r="CI68" s="199" t="str">
        <f t="shared" si="23"/>
        <v/>
      </c>
      <c r="CJ68" s="199" t="str">
        <f t="shared" si="24"/>
        <v/>
      </c>
      <c r="CK68" s="203" t="str">
        <f t="shared" si="25"/>
        <v/>
      </c>
      <c r="CL68" s="203" t="str">
        <f t="shared" si="26"/>
        <v/>
      </c>
      <c r="CM68" s="203" t="str">
        <f t="shared" si="27"/>
        <v/>
      </c>
      <c r="CN68" s="203" t="str">
        <f t="shared" si="28"/>
        <v/>
      </c>
      <c r="CO68" s="199" t="str">
        <f t="shared" si="36"/>
        <v/>
      </c>
      <c r="CP68" s="226" t="str">
        <f t="shared" si="37"/>
        <v/>
      </c>
      <c r="CQ68" s="203" t="str">
        <f t="shared" si="10"/>
        <v/>
      </c>
      <c r="CR68" s="203" t="str">
        <f t="shared" si="11"/>
        <v/>
      </c>
      <c r="CS68" s="203" t="str">
        <f t="shared" si="12"/>
        <v/>
      </c>
      <c r="CT68" s="256" t="str">
        <f t="shared" si="13"/>
        <v/>
      </c>
      <c r="CU68" s="257" t="str">
        <f t="shared" si="14"/>
        <v/>
      </c>
      <c r="CV68" s="258" t="str">
        <f t="shared" si="15"/>
        <v/>
      </c>
      <c r="CW68" s="115"/>
      <c r="CX68" s="115"/>
      <c r="CY68" s="115"/>
      <c r="CZ68" s="115"/>
      <c r="DA68" s="115"/>
      <c r="DB68" s="115"/>
      <c r="DC68" s="115"/>
      <c r="DD68" s="115"/>
      <c r="DE68" s="115"/>
      <c r="DF68" s="115"/>
      <c r="DG68" s="115"/>
      <c r="DH68" s="115"/>
      <c r="DI68" s="125"/>
    </row>
    <row r="69" spans="2:113" ht="15.95" customHeight="1">
      <c r="B69" s="161">
        <v>39</v>
      </c>
      <c r="C69" s="670"/>
      <c r="D69" s="671"/>
      <c r="E69" s="671"/>
      <c r="F69" s="672"/>
      <c r="G69" s="673"/>
      <c r="H69" s="673"/>
      <c r="I69" s="674"/>
      <c r="J69" s="675"/>
      <c r="K69" s="682"/>
      <c r="L69" s="682"/>
      <c r="M69" s="682"/>
      <c r="N69" s="682"/>
      <c r="O69" s="682"/>
      <c r="P69" s="14" t="s">
        <v>3</v>
      </c>
      <c r="Q69" s="145" t="s">
        <v>3</v>
      </c>
      <c r="R69" s="145" t="s">
        <v>3</v>
      </c>
      <c r="S69" s="79" t="s">
        <v>3</v>
      </c>
      <c r="T69" s="683"/>
      <c r="U69" s="684"/>
      <c r="V69" s="685"/>
      <c r="W69" s="14" t="s">
        <v>3</v>
      </c>
      <c r="X69" s="145" t="s">
        <v>3</v>
      </c>
      <c r="Y69" s="145" t="s">
        <v>3</v>
      </c>
      <c r="Z69" s="79" t="s">
        <v>3</v>
      </c>
      <c r="AA69" s="683"/>
      <c r="AB69" s="684"/>
      <c r="AC69" s="684"/>
      <c r="AD69" s="14" t="s">
        <v>3</v>
      </c>
      <c r="AE69" s="16" t="s">
        <v>3</v>
      </c>
      <c r="AF69" s="16" t="s">
        <v>3</v>
      </c>
      <c r="AG69" s="16" t="s">
        <v>3</v>
      </c>
      <c r="AH69" s="16" t="s">
        <v>3</v>
      </c>
      <c r="AI69" s="79" t="s">
        <v>3</v>
      </c>
      <c r="AJ69" s="171"/>
      <c r="AK69" s="79" t="s">
        <v>3</v>
      </c>
      <c r="AL69" s="173"/>
      <c r="AM69" s="14" t="s">
        <v>3</v>
      </c>
      <c r="AN69" s="79" t="s">
        <v>3</v>
      </c>
      <c r="AO69" s="686"/>
      <c r="AP69" s="687"/>
      <c r="AQ69" s="687"/>
      <c r="AR69" s="687"/>
      <c r="AS69" s="251" t="str">
        <f t="shared" si="30"/>
        <v/>
      </c>
      <c r="AT69" s="14" t="s">
        <v>3</v>
      </c>
      <c r="AU69" s="16" t="s">
        <v>3</v>
      </c>
      <c r="AV69" s="154" t="s">
        <v>3</v>
      </c>
      <c r="AW69" s="159" t="s">
        <v>3</v>
      </c>
      <c r="AX69" s="79" t="s">
        <v>3</v>
      </c>
      <c r="AY69" s="79" t="s">
        <v>3</v>
      </c>
      <c r="AZ69" s="154" t="s">
        <v>3</v>
      </c>
      <c r="BA69" s="259"/>
      <c r="BB69" s="657" t="str">
        <f>IF($F$12="","",IF($BA69="","",HLOOKUP($F$12,別紙mast!$D$4:$K$7,3,FALSE)))</f>
        <v/>
      </c>
      <c r="BC69" s="657"/>
      <c r="BD69" s="260" t="str">
        <f t="shared" si="16"/>
        <v/>
      </c>
      <c r="BE69" s="260" t="str">
        <f>IF($F$12="","",IF($BA69="","",HLOOKUP($F$12,別紙mast!$D$9:$K$11,3,FALSE)))</f>
        <v/>
      </c>
      <c r="BF69" s="175" t="str">
        <f t="shared" si="17"/>
        <v/>
      </c>
      <c r="BG69" s="272"/>
      <c r="BH69" s="656" t="str">
        <f>IF($F$12="","",IF($BG69="","",HLOOKUP($F$12,別紙mast!$D$4:$K$7,4,FALSE)))</f>
        <v/>
      </c>
      <c r="BI69" s="656"/>
      <c r="BJ69" s="261" t="str">
        <f t="shared" si="3"/>
        <v/>
      </c>
      <c r="BK69" s="264"/>
      <c r="BL69" s="265"/>
      <c r="BM69" s="265"/>
      <c r="BN69" s="266"/>
      <c r="BO69" s="222"/>
      <c r="BP69" s="223"/>
      <c r="BQ69" s="223"/>
      <c r="BR69" s="224"/>
      <c r="BS69" s="267"/>
      <c r="BT69" s="268"/>
      <c r="BU69" s="270" t="str">
        <f t="shared" si="4"/>
        <v/>
      </c>
      <c r="BV69" s="269" t="str">
        <f t="shared" si="5"/>
        <v/>
      </c>
      <c r="BW69" s="247" t="str">
        <f t="shared" si="6"/>
        <v/>
      </c>
      <c r="BX69" s="271" t="str">
        <f t="shared" si="31"/>
        <v/>
      </c>
      <c r="BY69" s="410" t="str">
        <f t="shared" si="8"/>
        <v/>
      </c>
      <c r="BZ69" s="239"/>
      <c r="CA69" s="239"/>
      <c r="CB69" s="247" t="str">
        <f t="shared" si="32"/>
        <v/>
      </c>
      <c r="CC69" s="247" t="str">
        <f t="shared" si="33"/>
        <v/>
      </c>
      <c r="CD69" s="247" t="str">
        <f t="shared" si="34"/>
        <v/>
      </c>
      <c r="CE69" s="247" t="str">
        <f t="shared" si="35"/>
        <v/>
      </c>
      <c r="CF69" s="115"/>
      <c r="CG69" s="200" t="str">
        <f t="shared" si="29"/>
        <v/>
      </c>
      <c r="CH69" s="199" t="str">
        <f t="shared" si="22"/>
        <v/>
      </c>
      <c r="CI69" s="199" t="str">
        <f t="shared" si="23"/>
        <v/>
      </c>
      <c r="CJ69" s="199" t="str">
        <f t="shared" si="24"/>
        <v/>
      </c>
      <c r="CK69" s="203" t="str">
        <f t="shared" si="25"/>
        <v/>
      </c>
      <c r="CL69" s="203" t="str">
        <f t="shared" si="26"/>
        <v/>
      </c>
      <c r="CM69" s="203" t="str">
        <f t="shared" si="27"/>
        <v/>
      </c>
      <c r="CN69" s="203" t="str">
        <f t="shared" si="28"/>
        <v/>
      </c>
      <c r="CO69" s="199" t="str">
        <f t="shared" si="36"/>
        <v/>
      </c>
      <c r="CP69" s="226" t="str">
        <f t="shared" si="37"/>
        <v/>
      </c>
      <c r="CQ69" s="203" t="str">
        <f t="shared" si="10"/>
        <v/>
      </c>
      <c r="CR69" s="203" t="str">
        <f t="shared" si="11"/>
        <v/>
      </c>
      <c r="CS69" s="203" t="str">
        <f t="shared" si="12"/>
        <v/>
      </c>
      <c r="CT69" s="256" t="str">
        <f t="shared" si="13"/>
        <v/>
      </c>
      <c r="CU69" s="257" t="str">
        <f t="shared" si="14"/>
        <v/>
      </c>
      <c r="CV69" s="258" t="str">
        <f t="shared" si="15"/>
        <v/>
      </c>
      <c r="CW69" s="115"/>
      <c r="CX69" s="115"/>
      <c r="CY69" s="115"/>
      <c r="CZ69" s="115"/>
      <c r="DA69" s="115"/>
      <c r="DB69" s="115"/>
      <c r="DC69" s="115"/>
      <c r="DD69" s="115"/>
      <c r="DE69" s="115"/>
      <c r="DF69" s="115"/>
      <c r="DG69" s="115"/>
      <c r="DH69" s="115"/>
      <c r="DI69" s="125"/>
    </row>
    <row r="70" spans="2:113" ht="15.95" customHeight="1">
      <c r="B70" s="161">
        <v>40</v>
      </c>
      <c r="C70" s="670"/>
      <c r="D70" s="671"/>
      <c r="E70" s="671"/>
      <c r="F70" s="672"/>
      <c r="G70" s="673"/>
      <c r="H70" s="673"/>
      <c r="I70" s="674"/>
      <c r="J70" s="675"/>
      <c r="K70" s="682"/>
      <c r="L70" s="682"/>
      <c r="M70" s="682"/>
      <c r="N70" s="682"/>
      <c r="O70" s="682"/>
      <c r="P70" s="14" t="s">
        <v>3</v>
      </c>
      <c r="Q70" s="145" t="s">
        <v>3</v>
      </c>
      <c r="R70" s="145" t="s">
        <v>3</v>
      </c>
      <c r="S70" s="79" t="s">
        <v>3</v>
      </c>
      <c r="T70" s="683"/>
      <c r="U70" s="684"/>
      <c r="V70" s="685"/>
      <c r="W70" s="14" t="s">
        <v>3</v>
      </c>
      <c r="X70" s="145" t="s">
        <v>3</v>
      </c>
      <c r="Y70" s="145" t="s">
        <v>3</v>
      </c>
      <c r="Z70" s="79" t="s">
        <v>3</v>
      </c>
      <c r="AA70" s="683"/>
      <c r="AB70" s="684"/>
      <c r="AC70" s="684"/>
      <c r="AD70" s="14" t="s">
        <v>3</v>
      </c>
      <c r="AE70" s="16" t="s">
        <v>3</v>
      </c>
      <c r="AF70" s="16" t="s">
        <v>3</v>
      </c>
      <c r="AG70" s="16" t="s">
        <v>3</v>
      </c>
      <c r="AH70" s="16" t="s">
        <v>3</v>
      </c>
      <c r="AI70" s="79" t="s">
        <v>3</v>
      </c>
      <c r="AJ70" s="171"/>
      <c r="AK70" s="79" t="s">
        <v>3</v>
      </c>
      <c r="AL70" s="173"/>
      <c r="AM70" s="14" t="s">
        <v>3</v>
      </c>
      <c r="AN70" s="79" t="s">
        <v>3</v>
      </c>
      <c r="AO70" s="686"/>
      <c r="AP70" s="687"/>
      <c r="AQ70" s="687"/>
      <c r="AR70" s="687"/>
      <c r="AS70" s="251" t="str">
        <f t="shared" si="30"/>
        <v/>
      </c>
      <c r="AT70" s="14" t="s">
        <v>3</v>
      </c>
      <c r="AU70" s="16" t="s">
        <v>3</v>
      </c>
      <c r="AV70" s="154" t="s">
        <v>3</v>
      </c>
      <c r="AW70" s="159" t="s">
        <v>3</v>
      </c>
      <c r="AX70" s="79" t="s">
        <v>3</v>
      </c>
      <c r="AY70" s="79" t="s">
        <v>3</v>
      </c>
      <c r="AZ70" s="154" t="s">
        <v>3</v>
      </c>
      <c r="BA70" s="259"/>
      <c r="BB70" s="657" t="str">
        <f>IF($F$12="","",IF($BA70="","",HLOOKUP($F$12,別紙mast!$D$4:$K$7,3,FALSE)))</f>
        <v/>
      </c>
      <c r="BC70" s="657"/>
      <c r="BD70" s="260" t="str">
        <f t="shared" si="16"/>
        <v/>
      </c>
      <c r="BE70" s="260" t="str">
        <f>IF($F$12="","",IF($BA70="","",HLOOKUP($F$12,別紙mast!$D$9:$K$11,3,FALSE)))</f>
        <v/>
      </c>
      <c r="BF70" s="175" t="str">
        <f t="shared" si="17"/>
        <v/>
      </c>
      <c r="BG70" s="272"/>
      <c r="BH70" s="656" t="str">
        <f>IF($F$12="","",IF($BG70="","",HLOOKUP($F$12,別紙mast!$D$4:$K$7,4,FALSE)))</f>
        <v/>
      </c>
      <c r="BI70" s="656"/>
      <c r="BJ70" s="261" t="str">
        <f t="shared" si="3"/>
        <v/>
      </c>
      <c r="BK70" s="264"/>
      <c r="BL70" s="265"/>
      <c r="BM70" s="265"/>
      <c r="BN70" s="266"/>
      <c r="BO70" s="222"/>
      <c r="BP70" s="223"/>
      <c r="BQ70" s="223"/>
      <c r="BR70" s="224"/>
      <c r="BS70" s="267"/>
      <c r="BT70" s="268"/>
      <c r="BU70" s="270" t="str">
        <f t="shared" si="4"/>
        <v/>
      </c>
      <c r="BV70" s="269" t="str">
        <f t="shared" si="5"/>
        <v/>
      </c>
      <c r="BW70" s="247" t="str">
        <f t="shared" si="6"/>
        <v/>
      </c>
      <c r="BX70" s="271" t="str">
        <f t="shared" si="31"/>
        <v/>
      </c>
      <c r="BY70" s="410" t="str">
        <f t="shared" si="8"/>
        <v/>
      </c>
      <c r="BZ70" s="239"/>
      <c r="CA70" s="239"/>
      <c r="CB70" s="247" t="str">
        <f t="shared" si="32"/>
        <v/>
      </c>
      <c r="CC70" s="247" t="str">
        <f t="shared" si="33"/>
        <v/>
      </c>
      <c r="CD70" s="247" t="str">
        <f t="shared" si="34"/>
        <v/>
      </c>
      <c r="CE70" s="247" t="str">
        <f t="shared" si="35"/>
        <v/>
      </c>
      <c r="CF70" s="115"/>
      <c r="CG70" s="200" t="str">
        <f t="shared" si="29"/>
        <v/>
      </c>
      <c r="CH70" s="199" t="str">
        <f t="shared" si="22"/>
        <v/>
      </c>
      <c r="CI70" s="199" t="str">
        <f t="shared" si="23"/>
        <v/>
      </c>
      <c r="CJ70" s="199" t="str">
        <f t="shared" si="24"/>
        <v/>
      </c>
      <c r="CK70" s="203" t="str">
        <f t="shared" si="25"/>
        <v/>
      </c>
      <c r="CL70" s="203" t="str">
        <f t="shared" si="26"/>
        <v/>
      </c>
      <c r="CM70" s="203" t="str">
        <f t="shared" si="27"/>
        <v/>
      </c>
      <c r="CN70" s="203" t="str">
        <f t="shared" si="28"/>
        <v/>
      </c>
      <c r="CO70" s="199" t="str">
        <f t="shared" si="36"/>
        <v/>
      </c>
      <c r="CP70" s="226" t="str">
        <f t="shared" si="37"/>
        <v/>
      </c>
      <c r="CQ70" s="203" t="str">
        <f t="shared" si="10"/>
        <v/>
      </c>
      <c r="CR70" s="203" t="str">
        <f t="shared" si="11"/>
        <v/>
      </c>
      <c r="CS70" s="203" t="str">
        <f t="shared" si="12"/>
        <v/>
      </c>
      <c r="CT70" s="256" t="str">
        <f t="shared" si="13"/>
        <v/>
      </c>
      <c r="CU70" s="257" t="str">
        <f t="shared" si="14"/>
        <v/>
      </c>
      <c r="CV70" s="258" t="str">
        <f t="shared" si="15"/>
        <v/>
      </c>
      <c r="CW70" s="115"/>
      <c r="CX70" s="115"/>
      <c r="CY70" s="115"/>
      <c r="CZ70" s="115"/>
      <c r="DA70" s="115"/>
      <c r="DB70" s="115"/>
      <c r="DC70" s="115"/>
      <c r="DD70" s="115"/>
      <c r="DE70" s="115"/>
      <c r="DF70" s="115"/>
      <c r="DG70" s="115"/>
      <c r="DH70" s="115"/>
      <c r="DI70" s="125"/>
    </row>
    <row r="71" spans="2:113" ht="15.95" customHeight="1">
      <c r="B71" s="161">
        <v>41</v>
      </c>
      <c r="C71" s="670"/>
      <c r="D71" s="671"/>
      <c r="E71" s="671"/>
      <c r="F71" s="672"/>
      <c r="G71" s="673"/>
      <c r="H71" s="673"/>
      <c r="I71" s="674"/>
      <c r="J71" s="675"/>
      <c r="K71" s="682"/>
      <c r="L71" s="682"/>
      <c r="M71" s="682"/>
      <c r="N71" s="682"/>
      <c r="O71" s="682"/>
      <c r="P71" s="14" t="s">
        <v>3</v>
      </c>
      <c r="Q71" s="145" t="s">
        <v>3</v>
      </c>
      <c r="R71" s="145" t="s">
        <v>3</v>
      </c>
      <c r="S71" s="79" t="s">
        <v>3</v>
      </c>
      <c r="T71" s="683"/>
      <c r="U71" s="684"/>
      <c r="V71" s="685"/>
      <c r="W71" s="14" t="s">
        <v>3</v>
      </c>
      <c r="X71" s="145" t="s">
        <v>3</v>
      </c>
      <c r="Y71" s="145" t="s">
        <v>3</v>
      </c>
      <c r="Z71" s="79" t="s">
        <v>3</v>
      </c>
      <c r="AA71" s="683"/>
      <c r="AB71" s="684"/>
      <c r="AC71" s="684"/>
      <c r="AD71" s="14" t="s">
        <v>3</v>
      </c>
      <c r="AE71" s="16" t="s">
        <v>3</v>
      </c>
      <c r="AF71" s="16" t="s">
        <v>3</v>
      </c>
      <c r="AG71" s="16" t="s">
        <v>3</v>
      </c>
      <c r="AH71" s="16" t="s">
        <v>3</v>
      </c>
      <c r="AI71" s="79" t="s">
        <v>3</v>
      </c>
      <c r="AJ71" s="171"/>
      <c r="AK71" s="79" t="s">
        <v>3</v>
      </c>
      <c r="AL71" s="173"/>
      <c r="AM71" s="14" t="s">
        <v>3</v>
      </c>
      <c r="AN71" s="79" t="s">
        <v>3</v>
      </c>
      <c r="AO71" s="686"/>
      <c r="AP71" s="687"/>
      <c r="AQ71" s="687"/>
      <c r="AR71" s="687"/>
      <c r="AS71" s="251" t="str">
        <f t="shared" si="30"/>
        <v/>
      </c>
      <c r="AT71" s="15" t="s">
        <v>3</v>
      </c>
      <c r="AU71" s="16" t="s">
        <v>3</v>
      </c>
      <c r="AV71" s="154" t="s">
        <v>3</v>
      </c>
      <c r="AW71" s="159" t="s">
        <v>3</v>
      </c>
      <c r="AX71" s="79" t="s">
        <v>3</v>
      </c>
      <c r="AY71" s="79" t="s">
        <v>3</v>
      </c>
      <c r="AZ71" s="154" t="s">
        <v>3</v>
      </c>
      <c r="BA71" s="259"/>
      <c r="BB71" s="657" t="str">
        <f>IF($F$12="","",IF($BA71="","",HLOOKUP($F$12,別紙mast!$D$4:$K$7,3,FALSE)))</f>
        <v/>
      </c>
      <c r="BC71" s="657"/>
      <c r="BD71" s="260" t="str">
        <f t="shared" si="16"/>
        <v/>
      </c>
      <c r="BE71" s="260" t="str">
        <f>IF($F$12="","",IF($BA71="","",HLOOKUP($F$12,別紙mast!$D$9:$K$11,3,FALSE)))</f>
        <v/>
      </c>
      <c r="BF71" s="175" t="str">
        <f t="shared" si="17"/>
        <v/>
      </c>
      <c r="BG71" s="272"/>
      <c r="BH71" s="656" t="str">
        <f>IF($F$12="","",IF($BG71="","",HLOOKUP($F$12,別紙mast!$D$4:$K$7,4,FALSE)))</f>
        <v/>
      </c>
      <c r="BI71" s="656"/>
      <c r="BJ71" s="261" t="str">
        <f t="shared" si="3"/>
        <v/>
      </c>
      <c r="BK71" s="264"/>
      <c r="BL71" s="265"/>
      <c r="BM71" s="265"/>
      <c r="BN71" s="266"/>
      <c r="BO71" s="222"/>
      <c r="BP71" s="223"/>
      <c r="BQ71" s="223"/>
      <c r="BR71" s="224"/>
      <c r="BS71" s="267"/>
      <c r="BT71" s="268"/>
      <c r="BU71" s="270" t="str">
        <f t="shared" si="4"/>
        <v/>
      </c>
      <c r="BV71" s="269" t="str">
        <f t="shared" si="5"/>
        <v/>
      </c>
      <c r="BW71" s="247" t="str">
        <f t="shared" si="6"/>
        <v/>
      </c>
      <c r="BX71" s="271" t="str">
        <f t="shared" si="31"/>
        <v/>
      </c>
      <c r="BY71" s="410" t="str">
        <f t="shared" si="8"/>
        <v/>
      </c>
      <c r="BZ71" s="239"/>
      <c r="CA71" s="239"/>
      <c r="CB71" s="247" t="str">
        <f t="shared" si="32"/>
        <v/>
      </c>
      <c r="CC71" s="247" t="str">
        <f t="shared" si="33"/>
        <v/>
      </c>
      <c r="CD71" s="247" t="str">
        <f t="shared" si="34"/>
        <v/>
      </c>
      <c r="CE71" s="247" t="str">
        <f t="shared" si="35"/>
        <v/>
      </c>
      <c r="CF71" s="115"/>
      <c r="CG71" s="200" t="str">
        <f t="shared" si="29"/>
        <v/>
      </c>
      <c r="CH71" s="199" t="str">
        <f t="shared" si="22"/>
        <v/>
      </c>
      <c r="CI71" s="199" t="str">
        <f t="shared" si="23"/>
        <v/>
      </c>
      <c r="CJ71" s="199" t="str">
        <f t="shared" si="24"/>
        <v/>
      </c>
      <c r="CK71" s="203" t="str">
        <f t="shared" si="25"/>
        <v/>
      </c>
      <c r="CL71" s="203" t="str">
        <f t="shared" si="26"/>
        <v/>
      </c>
      <c r="CM71" s="203" t="str">
        <f t="shared" si="27"/>
        <v/>
      </c>
      <c r="CN71" s="203" t="str">
        <f t="shared" si="28"/>
        <v/>
      </c>
      <c r="CO71" s="199" t="str">
        <f t="shared" si="36"/>
        <v/>
      </c>
      <c r="CP71" s="226" t="str">
        <f t="shared" si="37"/>
        <v/>
      </c>
      <c r="CQ71" s="203" t="str">
        <f t="shared" si="10"/>
        <v/>
      </c>
      <c r="CR71" s="203" t="str">
        <f t="shared" si="11"/>
        <v/>
      </c>
      <c r="CS71" s="203" t="str">
        <f t="shared" si="12"/>
        <v/>
      </c>
      <c r="CT71" s="256" t="str">
        <f t="shared" si="13"/>
        <v/>
      </c>
      <c r="CU71" s="257" t="str">
        <f t="shared" si="14"/>
        <v/>
      </c>
      <c r="CV71" s="258" t="str">
        <f t="shared" si="15"/>
        <v/>
      </c>
      <c r="CW71" s="115"/>
      <c r="CX71" s="115"/>
      <c r="CY71" s="115"/>
      <c r="CZ71" s="115"/>
      <c r="DA71" s="115"/>
      <c r="DB71" s="115"/>
      <c r="DC71" s="115"/>
      <c r="DD71" s="115"/>
      <c r="DE71" s="115"/>
      <c r="DF71" s="115"/>
      <c r="DG71" s="115"/>
      <c r="DH71" s="115"/>
      <c r="DI71" s="125"/>
    </row>
    <row r="72" spans="2:113" ht="15.95" customHeight="1">
      <c r="B72" s="161">
        <v>42</v>
      </c>
      <c r="C72" s="670"/>
      <c r="D72" s="671"/>
      <c r="E72" s="671"/>
      <c r="F72" s="672"/>
      <c r="G72" s="673"/>
      <c r="H72" s="673"/>
      <c r="I72" s="674"/>
      <c r="J72" s="675"/>
      <c r="K72" s="682"/>
      <c r="L72" s="682"/>
      <c r="M72" s="682"/>
      <c r="N72" s="682"/>
      <c r="O72" s="682"/>
      <c r="P72" s="14" t="s">
        <v>3</v>
      </c>
      <c r="Q72" s="145" t="s">
        <v>3</v>
      </c>
      <c r="R72" s="145" t="s">
        <v>3</v>
      </c>
      <c r="S72" s="79" t="s">
        <v>3</v>
      </c>
      <c r="T72" s="683"/>
      <c r="U72" s="684"/>
      <c r="V72" s="685"/>
      <c r="W72" s="14" t="s">
        <v>3</v>
      </c>
      <c r="X72" s="145" t="s">
        <v>3</v>
      </c>
      <c r="Y72" s="145" t="s">
        <v>3</v>
      </c>
      <c r="Z72" s="79" t="s">
        <v>3</v>
      </c>
      <c r="AA72" s="683"/>
      <c r="AB72" s="684"/>
      <c r="AC72" s="684"/>
      <c r="AD72" s="14" t="s">
        <v>3</v>
      </c>
      <c r="AE72" s="16" t="s">
        <v>3</v>
      </c>
      <c r="AF72" s="16" t="s">
        <v>3</v>
      </c>
      <c r="AG72" s="16" t="s">
        <v>3</v>
      </c>
      <c r="AH72" s="16" t="s">
        <v>3</v>
      </c>
      <c r="AI72" s="79" t="s">
        <v>3</v>
      </c>
      <c r="AJ72" s="171"/>
      <c r="AK72" s="79" t="s">
        <v>3</v>
      </c>
      <c r="AL72" s="173"/>
      <c r="AM72" s="14" t="s">
        <v>3</v>
      </c>
      <c r="AN72" s="79" t="s">
        <v>3</v>
      </c>
      <c r="AO72" s="686"/>
      <c r="AP72" s="687"/>
      <c r="AQ72" s="687"/>
      <c r="AR72" s="687"/>
      <c r="AS72" s="251" t="str">
        <f t="shared" si="30"/>
        <v/>
      </c>
      <c r="AT72" s="14" t="s">
        <v>3</v>
      </c>
      <c r="AU72" s="16" t="s">
        <v>3</v>
      </c>
      <c r="AV72" s="154" t="s">
        <v>3</v>
      </c>
      <c r="AW72" s="159" t="s">
        <v>3</v>
      </c>
      <c r="AX72" s="79" t="s">
        <v>3</v>
      </c>
      <c r="AY72" s="79" t="s">
        <v>3</v>
      </c>
      <c r="AZ72" s="154" t="s">
        <v>3</v>
      </c>
      <c r="BA72" s="259"/>
      <c r="BB72" s="657" t="str">
        <f>IF($F$12="","",IF($BA72="","",HLOOKUP($F$12,別紙mast!$D$4:$K$7,3,FALSE)))</f>
        <v/>
      </c>
      <c r="BC72" s="657"/>
      <c r="BD72" s="260" t="str">
        <f t="shared" si="16"/>
        <v/>
      </c>
      <c r="BE72" s="260" t="str">
        <f>IF($F$12="","",IF($BA72="","",HLOOKUP($F$12,別紙mast!$D$9:$K$11,3,FALSE)))</f>
        <v/>
      </c>
      <c r="BF72" s="175" t="str">
        <f t="shared" si="17"/>
        <v/>
      </c>
      <c r="BG72" s="272"/>
      <c r="BH72" s="656" t="str">
        <f>IF($F$12="","",IF($BG72="","",HLOOKUP($F$12,別紙mast!$D$4:$K$7,4,FALSE)))</f>
        <v/>
      </c>
      <c r="BI72" s="656"/>
      <c r="BJ72" s="261" t="str">
        <f t="shared" si="3"/>
        <v/>
      </c>
      <c r="BK72" s="264"/>
      <c r="BL72" s="265"/>
      <c r="BM72" s="265"/>
      <c r="BN72" s="266"/>
      <c r="BO72" s="222"/>
      <c r="BP72" s="223"/>
      <c r="BQ72" s="223"/>
      <c r="BR72" s="224"/>
      <c r="BS72" s="267"/>
      <c r="BT72" s="268"/>
      <c r="BU72" s="270" t="str">
        <f t="shared" si="4"/>
        <v/>
      </c>
      <c r="BV72" s="269" t="str">
        <f t="shared" si="5"/>
        <v/>
      </c>
      <c r="BW72" s="247" t="str">
        <f t="shared" si="6"/>
        <v/>
      </c>
      <c r="BX72" s="271" t="str">
        <f t="shared" si="31"/>
        <v/>
      </c>
      <c r="BY72" s="410" t="str">
        <f t="shared" si="8"/>
        <v/>
      </c>
      <c r="BZ72" s="239"/>
      <c r="CA72" s="239"/>
      <c r="CB72" s="247" t="str">
        <f t="shared" si="32"/>
        <v/>
      </c>
      <c r="CC72" s="247" t="str">
        <f t="shared" si="33"/>
        <v/>
      </c>
      <c r="CD72" s="247" t="str">
        <f t="shared" si="34"/>
        <v/>
      </c>
      <c r="CE72" s="247" t="str">
        <f t="shared" si="35"/>
        <v/>
      </c>
      <c r="CF72" s="115"/>
      <c r="CG72" s="200" t="str">
        <f t="shared" si="29"/>
        <v/>
      </c>
      <c r="CH72" s="199" t="str">
        <f t="shared" si="22"/>
        <v/>
      </c>
      <c r="CI72" s="199" t="str">
        <f t="shared" si="23"/>
        <v/>
      </c>
      <c r="CJ72" s="199" t="str">
        <f t="shared" si="24"/>
        <v/>
      </c>
      <c r="CK72" s="203" t="str">
        <f t="shared" si="25"/>
        <v/>
      </c>
      <c r="CL72" s="203" t="str">
        <f t="shared" si="26"/>
        <v/>
      </c>
      <c r="CM72" s="203" t="str">
        <f t="shared" si="27"/>
        <v/>
      </c>
      <c r="CN72" s="203" t="str">
        <f t="shared" si="28"/>
        <v/>
      </c>
      <c r="CO72" s="199" t="str">
        <f t="shared" si="36"/>
        <v/>
      </c>
      <c r="CP72" s="226" t="str">
        <f t="shared" si="37"/>
        <v/>
      </c>
      <c r="CQ72" s="203" t="str">
        <f t="shared" si="10"/>
        <v/>
      </c>
      <c r="CR72" s="203" t="str">
        <f t="shared" si="11"/>
        <v/>
      </c>
      <c r="CS72" s="203" t="str">
        <f t="shared" si="12"/>
        <v/>
      </c>
      <c r="CT72" s="256" t="str">
        <f t="shared" si="13"/>
        <v/>
      </c>
      <c r="CU72" s="257" t="str">
        <f t="shared" si="14"/>
        <v/>
      </c>
      <c r="CV72" s="258" t="str">
        <f t="shared" si="15"/>
        <v/>
      </c>
      <c r="CW72" s="115"/>
      <c r="CX72" s="115"/>
      <c r="CY72" s="115"/>
      <c r="CZ72" s="115"/>
      <c r="DA72" s="115"/>
      <c r="DB72" s="115"/>
      <c r="DC72" s="115"/>
      <c r="DD72" s="115"/>
      <c r="DE72" s="115"/>
      <c r="DF72" s="115"/>
      <c r="DG72" s="115"/>
      <c r="DH72" s="115"/>
      <c r="DI72" s="125"/>
    </row>
    <row r="73" spans="2:113" ht="15.95" customHeight="1">
      <c r="B73" s="161">
        <v>43</v>
      </c>
      <c r="C73" s="670"/>
      <c r="D73" s="671"/>
      <c r="E73" s="671"/>
      <c r="F73" s="672"/>
      <c r="G73" s="673"/>
      <c r="H73" s="673"/>
      <c r="I73" s="674"/>
      <c r="J73" s="675"/>
      <c r="K73" s="682"/>
      <c r="L73" s="682"/>
      <c r="M73" s="682"/>
      <c r="N73" s="682"/>
      <c r="O73" s="682"/>
      <c r="P73" s="14" t="s">
        <v>3</v>
      </c>
      <c r="Q73" s="145" t="s">
        <v>3</v>
      </c>
      <c r="R73" s="145" t="s">
        <v>3</v>
      </c>
      <c r="S73" s="79" t="s">
        <v>3</v>
      </c>
      <c r="T73" s="683"/>
      <c r="U73" s="684"/>
      <c r="V73" s="685"/>
      <c r="W73" s="14" t="s">
        <v>3</v>
      </c>
      <c r="X73" s="145" t="s">
        <v>3</v>
      </c>
      <c r="Y73" s="145" t="s">
        <v>3</v>
      </c>
      <c r="Z73" s="79" t="s">
        <v>3</v>
      </c>
      <c r="AA73" s="683"/>
      <c r="AB73" s="684"/>
      <c r="AC73" s="684"/>
      <c r="AD73" s="14" t="s">
        <v>3</v>
      </c>
      <c r="AE73" s="16" t="s">
        <v>3</v>
      </c>
      <c r="AF73" s="16" t="s">
        <v>3</v>
      </c>
      <c r="AG73" s="16" t="s">
        <v>3</v>
      </c>
      <c r="AH73" s="16" t="s">
        <v>3</v>
      </c>
      <c r="AI73" s="79" t="s">
        <v>3</v>
      </c>
      <c r="AJ73" s="171"/>
      <c r="AK73" s="79" t="s">
        <v>3</v>
      </c>
      <c r="AL73" s="173"/>
      <c r="AM73" s="14" t="s">
        <v>3</v>
      </c>
      <c r="AN73" s="79" t="s">
        <v>3</v>
      </c>
      <c r="AO73" s="686"/>
      <c r="AP73" s="687"/>
      <c r="AQ73" s="687"/>
      <c r="AR73" s="687"/>
      <c r="AS73" s="251" t="str">
        <f t="shared" si="30"/>
        <v/>
      </c>
      <c r="AT73" s="14" t="s">
        <v>3</v>
      </c>
      <c r="AU73" s="16" t="s">
        <v>3</v>
      </c>
      <c r="AV73" s="154" t="s">
        <v>3</v>
      </c>
      <c r="AW73" s="159" t="s">
        <v>3</v>
      </c>
      <c r="AX73" s="79" t="s">
        <v>3</v>
      </c>
      <c r="AY73" s="79" t="s">
        <v>3</v>
      </c>
      <c r="AZ73" s="154" t="s">
        <v>3</v>
      </c>
      <c r="BA73" s="259"/>
      <c r="BB73" s="657" t="str">
        <f>IF($F$12="","",IF($BA73="","",HLOOKUP($F$12,別紙mast!$D$4:$K$7,3,FALSE)))</f>
        <v/>
      </c>
      <c r="BC73" s="657"/>
      <c r="BD73" s="260" t="str">
        <f t="shared" si="16"/>
        <v/>
      </c>
      <c r="BE73" s="260" t="str">
        <f>IF($F$12="","",IF($BA73="","",HLOOKUP($F$12,別紙mast!$D$9:$K$11,3,FALSE)))</f>
        <v/>
      </c>
      <c r="BF73" s="175" t="str">
        <f t="shared" si="17"/>
        <v/>
      </c>
      <c r="BG73" s="272"/>
      <c r="BH73" s="656" t="str">
        <f>IF($F$12="","",IF($BG73="","",HLOOKUP($F$12,別紙mast!$D$4:$K$7,4,FALSE)))</f>
        <v/>
      </c>
      <c r="BI73" s="656"/>
      <c r="BJ73" s="261" t="str">
        <f t="shared" si="3"/>
        <v/>
      </c>
      <c r="BK73" s="264"/>
      <c r="BL73" s="265"/>
      <c r="BM73" s="265"/>
      <c r="BN73" s="266"/>
      <c r="BO73" s="222"/>
      <c r="BP73" s="223"/>
      <c r="BQ73" s="223"/>
      <c r="BR73" s="224"/>
      <c r="BS73" s="267"/>
      <c r="BT73" s="268"/>
      <c r="BU73" s="270" t="str">
        <f t="shared" si="4"/>
        <v/>
      </c>
      <c r="BV73" s="269" t="str">
        <f t="shared" si="5"/>
        <v/>
      </c>
      <c r="BW73" s="247" t="str">
        <f t="shared" si="6"/>
        <v/>
      </c>
      <c r="BX73" s="271" t="str">
        <f t="shared" si="31"/>
        <v/>
      </c>
      <c r="BY73" s="410" t="str">
        <f t="shared" si="8"/>
        <v/>
      </c>
      <c r="BZ73" s="239"/>
      <c r="CA73" s="239"/>
      <c r="CB73" s="247" t="str">
        <f t="shared" si="32"/>
        <v/>
      </c>
      <c r="CC73" s="247" t="str">
        <f t="shared" si="33"/>
        <v/>
      </c>
      <c r="CD73" s="247" t="str">
        <f t="shared" si="34"/>
        <v/>
      </c>
      <c r="CE73" s="247" t="str">
        <f t="shared" si="35"/>
        <v/>
      </c>
      <c r="CF73" s="115"/>
      <c r="CG73" s="200" t="str">
        <f t="shared" si="29"/>
        <v/>
      </c>
      <c r="CH73" s="199" t="str">
        <f t="shared" si="22"/>
        <v/>
      </c>
      <c r="CI73" s="199" t="str">
        <f t="shared" si="23"/>
        <v/>
      </c>
      <c r="CJ73" s="199" t="str">
        <f t="shared" si="24"/>
        <v/>
      </c>
      <c r="CK73" s="203" t="str">
        <f t="shared" si="25"/>
        <v/>
      </c>
      <c r="CL73" s="203" t="str">
        <f t="shared" si="26"/>
        <v/>
      </c>
      <c r="CM73" s="203" t="str">
        <f t="shared" si="27"/>
        <v/>
      </c>
      <c r="CN73" s="203" t="str">
        <f t="shared" si="28"/>
        <v/>
      </c>
      <c r="CO73" s="199" t="str">
        <f t="shared" si="36"/>
        <v/>
      </c>
      <c r="CP73" s="226" t="str">
        <f t="shared" si="37"/>
        <v/>
      </c>
      <c r="CQ73" s="203" t="str">
        <f t="shared" si="10"/>
        <v/>
      </c>
      <c r="CR73" s="203" t="str">
        <f t="shared" si="11"/>
        <v/>
      </c>
      <c r="CS73" s="203" t="str">
        <f t="shared" si="12"/>
        <v/>
      </c>
      <c r="CT73" s="256" t="str">
        <f t="shared" si="13"/>
        <v/>
      </c>
      <c r="CU73" s="257" t="str">
        <f t="shared" si="14"/>
        <v/>
      </c>
      <c r="CV73" s="258" t="str">
        <f t="shared" si="15"/>
        <v/>
      </c>
      <c r="CW73" s="115"/>
      <c r="CX73" s="115"/>
      <c r="CY73" s="115"/>
      <c r="CZ73" s="115"/>
      <c r="DA73" s="115"/>
      <c r="DB73" s="115"/>
      <c r="DC73" s="115"/>
      <c r="DD73" s="115"/>
      <c r="DE73" s="115"/>
      <c r="DF73" s="115"/>
      <c r="DG73" s="115"/>
      <c r="DH73" s="115"/>
      <c r="DI73" s="125"/>
    </row>
    <row r="74" spans="2:113" ht="15.95" customHeight="1">
      <c r="B74" s="161">
        <v>44</v>
      </c>
      <c r="C74" s="670"/>
      <c r="D74" s="671"/>
      <c r="E74" s="671"/>
      <c r="F74" s="672"/>
      <c r="G74" s="673"/>
      <c r="H74" s="673"/>
      <c r="I74" s="674"/>
      <c r="J74" s="675"/>
      <c r="K74" s="682"/>
      <c r="L74" s="682"/>
      <c r="M74" s="682"/>
      <c r="N74" s="682"/>
      <c r="O74" s="682"/>
      <c r="P74" s="14" t="s">
        <v>3</v>
      </c>
      <c r="Q74" s="145" t="s">
        <v>3</v>
      </c>
      <c r="R74" s="145" t="s">
        <v>3</v>
      </c>
      <c r="S74" s="79" t="s">
        <v>3</v>
      </c>
      <c r="T74" s="683"/>
      <c r="U74" s="684"/>
      <c r="V74" s="685"/>
      <c r="W74" s="14" t="s">
        <v>3</v>
      </c>
      <c r="X74" s="145" t="s">
        <v>3</v>
      </c>
      <c r="Y74" s="145" t="s">
        <v>3</v>
      </c>
      <c r="Z74" s="79" t="s">
        <v>3</v>
      </c>
      <c r="AA74" s="683"/>
      <c r="AB74" s="684"/>
      <c r="AC74" s="684"/>
      <c r="AD74" s="14" t="s">
        <v>3</v>
      </c>
      <c r="AE74" s="16" t="s">
        <v>3</v>
      </c>
      <c r="AF74" s="16" t="s">
        <v>3</v>
      </c>
      <c r="AG74" s="16" t="s">
        <v>3</v>
      </c>
      <c r="AH74" s="16" t="s">
        <v>3</v>
      </c>
      <c r="AI74" s="79" t="s">
        <v>3</v>
      </c>
      <c r="AJ74" s="171"/>
      <c r="AK74" s="79" t="s">
        <v>3</v>
      </c>
      <c r="AL74" s="173"/>
      <c r="AM74" s="14" t="s">
        <v>3</v>
      </c>
      <c r="AN74" s="79" t="s">
        <v>3</v>
      </c>
      <c r="AO74" s="686"/>
      <c r="AP74" s="687"/>
      <c r="AQ74" s="687"/>
      <c r="AR74" s="687"/>
      <c r="AS74" s="251" t="str">
        <f t="shared" si="30"/>
        <v/>
      </c>
      <c r="AT74" s="14" t="s">
        <v>3</v>
      </c>
      <c r="AU74" s="16" t="s">
        <v>3</v>
      </c>
      <c r="AV74" s="154" t="s">
        <v>3</v>
      </c>
      <c r="AW74" s="159" t="s">
        <v>3</v>
      </c>
      <c r="AX74" s="79" t="s">
        <v>3</v>
      </c>
      <c r="AY74" s="79" t="s">
        <v>3</v>
      </c>
      <c r="AZ74" s="154" t="s">
        <v>3</v>
      </c>
      <c r="BA74" s="259"/>
      <c r="BB74" s="657" t="str">
        <f>IF($F$12="","",IF($BA74="","",HLOOKUP($F$12,別紙mast!$D$4:$K$7,3,FALSE)))</f>
        <v/>
      </c>
      <c r="BC74" s="657"/>
      <c r="BD74" s="260" t="str">
        <f t="shared" si="16"/>
        <v/>
      </c>
      <c r="BE74" s="260" t="str">
        <f>IF($F$12="","",IF($BA74="","",HLOOKUP($F$12,別紙mast!$D$9:$K$11,3,FALSE)))</f>
        <v/>
      </c>
      <c r="BF74" s="175" t="str">
        <f t="shared" si="17"/>
        <v/>
      </c>
      <c r="BG74" s="272"/>
      <c r="BH74" s="656" t="str">
        <f>IF($F$12="","",IF($BG74="","",HLOOKUP($F$12,別紙mast!$D$4:$K$7,4,FALSE)))</f>
        <v/>
      </c>
      <c r="BI74" s="656"/>
      <c r="BJ74" s="261" t="str">
        <f t="shared" si="3"/>
        <v/>
      </c>
      <c r="BK74" s="264"/>
      <c r="BL74" s="265"/>
      <c r="BM74" s="265"/>
      <c r="BN74" s="266"/>
      <c r="BO74" s="222"/>
      <c r="BP74" s="223"/>
      <c r="BQ74" s="223"/>
      <c r="BR74" s="224"/>
      <c r="BS74" s="267"/>
      <c r="BT74" s="268"/>
      <c r="BU74" s="270" t="str">
        <f t="shared" si="4"/>
        <v/>
      </c>
      <c r="BV74" s="269" t="str">
        <f t="shared" si="5"/>
        <v/>
      </c>
      <c r="BW74" s="247" t="str">
        <f t="shared" si="6"/>
        <v/>
      </c>
      <c r="BX74" s="271" t="str">
        <f t="shared" si="31"/>
        <v/>
      </c>
      <c r="BY74" s="410" t="str">
        <f t="shared" si="8"/>
        <v/>
      </c>
      <c r="BZ74" s="239"/>
      <c r="CA74" s="239"/>
      <c r="CB74" s="247" t="str">
        <f t="shared" si="32"/>
        <v/>
      </c>
      <c r="CC74" s="247" t="str">
        <f t="shared" si="33"/>
        <v/>
      </c>
      <c r="CD74" s="247" t="str">
        <f t="shared" si="34"/>
        <v/>
      </c>
      <c r="CE74" s="247" t="str">
        <f t="shared" si="35"/>
        <v/>
      </c>
      <c r="CF74" s="115"/>
      <c r="CG74" s="200" t="str">
        <f t="shared" si="29"/>
        <v/>
      </c>
      <c r="CH74" s="199" t="str">
        <f t="shared" si="22"/>
        <v/>
      </c>
      <c r="CI74" s="199" t="str">
        <f t="shared" si="23"/>
        <v/>
      </c>
      <c r="CJ74" s="199" t="str">
        <f t="shared" si="24"/>
        <v/>
      </c>
      <c r="CK74" s="203" t="str">
        <f t="shared" si="25"/>
        <v/>
      </c>
      <c r="CL74" s="203" t="str">
        <f t="shared" si="26"/>
        <v/>
      </c>
      <c r="CM74" s="203" t="str">
        <f t="shared" si="27"/>
        <v/>
      </c>
      <c r="CN74" s="203" t="str">
        <f t="shared" si="28"/>
        <v/>
      </c>
      <c r="CO74" s="199" t="str">
        <f t="shared" si="36"/>
        <v/>
      </c>
      <c r="CP74" s="226" t="str">
        <f t="shared" si="37"/>
        <v/>
      </c>
      <c r="CQ74" s="203" t="str">
        <f t="shared" si="10"/>
        <v/>
      </c>
      <c r="CR74" s="203" t="str">
        <f t="shared" si="11"/>
        <v/>
      </c>
      <c r="CS74" s="203" t="str">
        <f t="shared" si="12"/>
        <v/>
      </c>
      <c r="CT74" s="256" t="str">
        <f t="shared" si="13"/>
        <v/>
      </c>
      <c r="CU74" s="257" t="str">
        <f t="shared" si="14"/>
        <v/>
      </c>
      <c r="CV74" s="258" t="str">
        <f t="shared" si="15"/>
        <v/>
      </c>
      <c r="CW74" s="115"/>
      <c r="CX74" s="115"/>
      <c r="CY74" s="115"/>
      <c r="CZ74" s="115"/>
      <c r="DA74" s="115"/>
      <c r="DB74" s="115"/>
      <c r="DC74" s="115"/>
      <c r="DD74" s="115"/>
      <c r="DE74" s="115"/>
      <c r="DF74" s="115"/>
      <c r="DG74" s="115"/>
      <c r="DH74" s="115"/>
      <c r="DI74" s="125"/>
    </row>
    <row r="75" spans="2:113" ht="15.95" customHeight="1">
      <c r="B75" s="161">
        <v>45</v>
      </c>
      <c r="C75" s="670"/>
      <c r="D75" s="671"/>
      <c r="E75" s="671"/>
      <c r="F75" s="672"/>
      <c r="G75" s="673"/>
      <c r="H75" s="673"/>
      <c r="I75" s="674"/>
      <c r="J75" s="675"/>
      <c r="K75" s="682"/>
      <c r="L75" s="682"/>
      <c r="M75" s="682"/>
      <c r="N75" s="682"/>
      <c r="O75" s="682"/>
      <c r="P75" s="14" t="s">
        <v>3</v>
      </c>
      <c r="Q75" s="145" t="s">
        <v>3</v>
      </c>
      <c r="R75" s="145" t="s">
        <v>3</v>
      </c>
      <c r="S75" s="79" t="s">
        <v>3</v>
      </c>
      <c r="T75" s="683"/>
      <c r="U75" s="684"/>
      <c r="V75" s="685"/>
      <c r="W75" s="14" t="s">
        <v>3</v>
      </c>
      <c r="X75" s="145" t="s">
        <v>3</v>
      </c>
      <c r="Y75" s="145" t="s">
        <v>3</v>
      </c>
      <c r="Z75" s="79" t="s">
        <v>3</v>
      </c>
      <c r="AA75" s="683"/>
      <c r="AB75" s="684"/>
      <c r="AC75" s="684"/>
      <c r="AD75" s="14" t="s">
        <v>3</v>
      </c>
      <c r="AE75" s="16" t="s">
        <v>3</v>
      </c>
      <c r="AF75" s="16" t="s">
        <v>3</v>
      </c>
      <c r="AG75" s="16" t="s">
        <v>3</v>
      </c>
      <c r="AH75" s="16" t="s">
        <v>3</v>
      </c>
      <c r="AI75" s="79" t="s">
        <v>3</v>
      </c>
      <c r="AJ75" s="171"/>
      <c r="AK75" s="79" t="s">
        <v>3</v>
      </c>
      <c r="AL75" s="173"/>
      <c r="AM75" s="14" t="s">
        <v>3</v>
      </c>
      <c r="AN75" s="79" t="s">
        <v>3</v>
      </c>
      <c r="AO75" s="686"/>
      <c r="AP75" s="687"/>
      <c r="AQ75" s="687"/>
      <c r="AR75" s="687"/>
      <c r="AS75" s="251" t="str">
        <f t="shared" si="30"/>
        <v/>
      </c>
      <c r="AT75" s="14" t="s">
        <v>3</v>
      </c>
      <c r="AU75" s="16" t="s">
        <v>3</v>
      </c>
      <c r="AV75" s="154" t="s">
        <v>3</v>
      </c>
      <c r="AW75" s="159" t="s">
        <v>3</v>
      </c>
      <c r="AX75" s="79" t="s">
        <v>3</v>
      </c>
      <c r="AY75" s="79" t="s">
        <v>3</v>
      </c>
      <c r="AZ75" s="154" t="s">
        <v>3</v>
      </c>
      <c r="BA75" s="259"/>
      <c r="BB75" s="657" t="str">
        <f>IF($F$12="","",IF($BA75="","",HLOOKUP($F$12,別紙mast!$D$4:$K$7,3,FALSE)))</f>
        <v/>
      </c>
      <c r="BC75" s="657"/>
      <c r="BD75" s="260" t="str">
        <f t="shared" si="16"/>
        <v/>
      </c>
      <c r="BE75" s="260" t="str">
        <f>IF($F$12="","",IF($BA75="","",HLOOKUP($F$12,別紙mast!$D$9:$K$11,3,FALSE)))</f>
        <v/>
      </c>
      <c r="BF75" s="175" t="str">
        <f t="shared" si="17"/>
        <v/>
      </c>
      <c r="BG75" s="272"/>
      <c r="BH75" s="656" t="str">
        <f>IF($F$12="","",IF($BG75="","",HLOOKUP($F$12,別紙mast!$D$4:$K$7,4,FALSE)))</f>
        <v/>
      </c>
      <c r="BI75" s="656"/>
      <c r="BJ75" s="261" t="str">
        <f t="shared" si="3"/>
        <v/>
      </c>
      <c r="BK75" s="264"/>
      <c r="BL75" s="265"/>
      <c r="BM75" s="265"/>
      <c r="BN75" s="266"/>
      <c r="BO75" s="222"/>
      <c r="BP75" s="223"/>
      <c r="BQ75" s="223"/>
      <c r="BR75" s="224"/>
      <c r="BS75" s="267"/>
      <c r="BT75" s="268"/>
      <c r="BU75" s="270" t="str">
        <f t="shared" si="4"/>
        <v/>
      </c>
      <c r="BV75" s="269" t="str">
        <f t="shared" si="5"/>
        <v/>
      </c>
      <c r="BW75" s="247" t="str">
        <f t="shared" si="6"/>
        <v/>
      </c>
      <c r="BX75" s="271" t="str">
        <f t="shared" si="31"/>
        <v/>
      </c>
      <c r="BY75" s="410" t="str">
        <f t="shared" si="8"/>
        <v/>
      </c>
      <c r="BZ75" s="239"/>
      <c r="CA75" s="239"/>
      <c r="CB75" s="247" t="str">
        <f t="shared" si="32"/>
        <v/>
      </c>
      <c r="CC75" s="247" t="str">
        <f t="shared" si="33"/>
        <v/>
      </c>
      <c r="CD75" s="247" t="str">
        <f t="shared" si="34"/>
        <v/>
      </c>
      <c r="CE75" s="247" t="str">
        <f t="shared" si="35"/>
        <v/>
      </c>
      <c r="CF75" s="115"/>
      <c r="CG75" s="200" t="str">
        <f t="shared" si="29"/>
        <v/>
      </c>
      <c r="CH75" s="199" t="str">
        <f t="shared" si="22"/>
        <v/>
      </c>
      <c r="CI75" s="199" t="str">
        <f t="shared" si="23"/>
        <v/>
      </c>
      <c r="CJ75" s="199" t="str">
        <f t="shared" si="24"/>
        <v/>
      </c>
      <c r="CK75" s="203" t="str">
        <f t="shared" si="25"/>
        <v/>
      </c>
      <c r="CL75" s="203" t="str">
        <f t="shared" si="26"/>
        <v/>
      </c>
      <c r="CM75" s="203" t="str">
        <f t="shared" si="27"/>
        <v/>
      </c>
      <c r="CN75" s="203" t="str">
        <f t="shared" si="28"/>
        <v/>
      </c>
      <c r="CO75" s="199" t="str">
        <f t="shared" si="36"/>
        <v/>
      </c>
      <c r="CP75" s="226" t="str">
        <f t="shared" si="37"/>
        <v/>
      </c>
      <c r="CQ75" s="203" t="str">
        <f t="shared" si="10"/>
        <v/>
      </c>
      <c r="CR75" s="203" t="str">
        <f t="shared" si="11"/>
        <v/>
      </c>
      <c r="CS75" s="203" t="str">
        <f t="shared" si="12"/>
        <v/>
      </c>
      <c r="CT75" s="256" t="str">
        <f t="shared" si="13"/>
        <v/>
      </c>
      <c r="CU75" s="257" t="str">
        <f t="shared" si="14"/>
        <v/>
      </c>
      <c r="CV75" s="258" t="str">
        <f t="shared" si="15"/>
        <v/>
      </c>
      <c r="CW75" s="115"/>
      <c r="CX75" s="115"/>
      <c r="CY75" s="115"/>
      <c r="CZ75" s="115"/>
      <c r="DA75" s="115"/>
      <c r="DB75" s="115"/>
      <c r="DC75" s="115"/>
      <c r="DD75" s="115"/>
      <c r="DE75" s="115"/>
      <c r="DF75" s="115"/>
      <c r="DG75" s="115"/>
      <c r="DH75" s="115"/>
      <c r="DI75" s="125"/>
    </row>
    <row r="76" spans="2:113" ht="15.95" customHeight="1">
      <c r="B76" s="161">
        <v>46</v>
      </c>
      <c r="C76" s="670"/>
      <c r="D76" s="671"/>
      <c r="E76" s="671"/>
      <c r="F76" s="672"/>
      <c r="G76" s="673"/>
      <c r="H76" s="673"/>
      <c r="I76" s="674"/>
      <c r="J76" s="675"/>
      <c r="K76" s="682"/>
      <c r="L76" s="682"/>
      <c r="M76" s="682"/>
      <c r="N76" s="682"/>
      <c r="O76" s="682"/>
      <c r="P76" s="14" t="s">
        <v>3</v>
      </c>
      <c r="Q76" s="145" t="s">
        <v>3</v>
      </c>
      <c r="R76" s="145" t="s">
        <v>3</v>
      </c>
      <c r="S76" s="79" t="s">
        <v>3</v>
      </c>
      <c r="T76" s="683"/>
      <c r="U76" s="684"/>
      <c r="V76" s="685"/>
      <c r="W76" s="14" t="s">
        <v>3</v>
      </c>
      <c r="X76" s="145" t="s">
        <v>3</v>
      </c>
      <c r="Y76" s="145" t="s">
        <v>3</v>
      </c>
      <c r="Z76" s="79" t="s">
        <v>3</v>
      </c>
      <c r="AA76" s="683"/>
      <c r="AB76" s="684"/>
      <c r="AC76" s="684"/>
      <c r="AD76" s="14" t="s">
        <v>3</v>
      </c>
      <c r="AE76" s="16" t="s">
        <v>3</v>
      </c>
      <c r="AF76" s="16" t="s">
        <v>3</v>
      </c>
      <c r="AG76" s="16" t="s">
        <v>3</v>
      </c>
      <c r="AH76" s="16" t="s">
        <v>3</v>
      </c>
      <c r="AI76" s="79" t="s">
        <v>3</v>
      </c>
      <c r="AJ76" s="171"/>
      <c r="AK76" s="79" t="s">
        <v>3</v>
      </c>
      <c r="AL76" s="173"/>
      <c r="AM76" s="14" t="s">
        <v>3</v>
      </c>
      <c r="AN76" s="79" t="s">
        <v>3</v>
      </c>
      <c r="AO76" s="686"/>
      <c r="AP76" s="687"/>
      <c r="AQ76" s="687"/>
      <c r="AR76" s="687"/>
      <c r="AS76" s="251" t="str">
        <f t="shared" si="30"/>
        <v/>
      </c>
      <c r="AT76" s="14" t="s">
        <v>3</v>
      </c>
      <c r="AU76" s="16" t="s">
        <v>3</v>
      </c>
      <c r="AV76" s="154" t="s">
        <v>3</v>
      </c>
      <c r="AW76" s="159" t="s">
        <v>3</v>
      </c>
      <c r="AX76" s="79" t="s">
        <v>3</v>
      </c>
      <c r="AY76" s="79" t="s">
        <v>3</v>
      </c>
      <c r="AZ76" s="154" t="s">
        <v>3</v>
      </c>
      <c r="BA76" s="259"/>
      <c r="BB76" s="657" t="str">
        <f>IF($F$12="","",IF($BA76="","",HLOOKUP($F$12,別紙mast!$D$4:$K$7,3,FALSE)))</f>
        <v/>
      </c>
      <c r="BC76" s="657"/>
      <c r="BD76" s="260" t="str">
        <f t="shared" si="16"/>
        <v/>
      </c>
      <c r="BE76" s="260" t="str">
        <f>IF($F$12="","",IF($BA76="","",HLOOKUP($F$12,別紙mast!$D$9:$K$11,3,FALSE)))</f>
        <v/>
      </c>
      <c r="BF76" s="175" t="str">
        <f t="shared" si="17"/>
        <v/>
      </c>
      <c r="BG76" s="272"/>
      <c r="BH76" s="656" t="str">
        <f>IF($F$12="","",IF($BG76="","",HLOOKUP($F$12,別紙mast!$D$4:$K$7,4,FALSE)))</f>
        <v/>
      </c>
      <c r="BI76" s="656"/>
      <c r="BJ76" s="261" t="str">
        <f t="shared" si="3"/>
        <v/>
      </c>
      <c r="BK76" s="264"/>
      <c r="BL76" s="265"/>
      <c r="BM76" s="265"/>
      <c r="BN76" s="266"/>
      <c r="BO76" s="222"/>
      <c r="BP76" s="223"/>
      <c r="BQ76" s="223"/>
      <c r="BR76" s="224"/>
      <c r="BS76" s="267"/>
      <c r="BT76" s="268"/>
      <c r="BU76" s="270" t="str">
        <f t="shared" si="4"/>
        <v/>
      </c>
      <c r="BV76" s="269" t="str">
        <f t="shared" si="5"/>
        <v/>
      </c>
      <c r="BW76" s="247" t="str">
        <f t="shared" si="6"/>
        <v/>
      </c>
      <c r="BX76" s="271" t="str">
        <f t="shared" si="31"/>
        <v/>
      </c>
      <c r="BY76" s="410" t="str">
        <f t="shared" si="8"/>
        <v/>
      </c>
      <c r="BZ76" s="239"/>
      <c r="CA76" s="239"/>
      <c r="CB76" s="247" t="str">
        <f t="shared" si="32"/>
        <v/>
      </c>
      <c r="CC76" s="247" t="str">
        <f t="shared" si="33"/>
        <v/>
      </c>
      <c r="CD76" s="247" t="str">
        <f t="shared" si="34"/>
        <v/>
      </c>
      <c r="CE76" s="247" t="str">
        <f t="shared" si="35"/>
        <v/>
      </c>
      <c r="CF76" s="115"/>
      <c r="CG76" s="200" t="str">
        <f t="shared" si="29"/>
        <v/>
      </c>
      <c r="CH76" s="199" t="str">
        <f t="shared" si="22"/>
        <v/>
      </c>
      <c r="CI76" s="199" t="str">
        <f t="shared" si="23"/>
        <v/>
      </c>
      <c r="CJ76" s="199" t="str">
        <f t="shared" si="24"/>
        <v/>
      </c>
      <c r="CK76" s="203" t="str">
        <f t="shared" si="25"/>
        <v/>
      </c>
      <c r="CL76" s="203" t="str">
        <f t="shared" si="26"/>
        <v/>
      </c>
      <c r="CM76" s="203" t="str">
        <f t="shared" si="27"/>
        <v/>
      </c>
      <c r="CN76" s="203" t="str">
        <f t="shared" si="28"/>
        <v/>
      </c>
      <c r="CO76" s="199" t="str">
        <f t="shared" si="36"/>
        <v/>
      </c>
      <c r="CP76" s="226" t="str">
        <f t="shared" si="37"/>
        <v/>
      </c>
      <c r="CQ76" s="203" t="str">
        <f t="shared" si="10"/>
        <v/>
      </c>
      <c r="CR76" s="203" t="str">
        <f t="shared" si="11"/>
        <v/>
      </c>
      <c r="CS76" s="203" t="str">
        <f t="shared" si="12"/>
        <v/>
      </c>
      <c r="CT76" s="256" t="str">
        <f t="shared" si="13"/>
        <v/>
      </c>
      <c r="CU76" s="257" t="str">
        <f t="shared" si="14"/>
        <v/>
      </c>
      <c r="CV76" s="258" t="str">
        <f t="shared" si="15"/>
        <v/>
      </c>
      <c r="CW76" s="115"/>
      <c r="CX76" s="115"/>
      <c r="CY76" s="115"/>
      <c r="CZ76" s="115"/>
      <c r="DA76" s="115"/>
      <c r="DB76" s="115"/>
      <c r="DC76" s="115"/>
      <c r="DD76" s="115"/>
      <c r="DE76" s="115"/>
      <c r="DF76" s="115"/>
      <c r="DG76" s="115"/>
      <c r="DH76" s="115"/>
      <c r="DI76" s="125"/>
    </row>
    <row r="77" spans="2:113" ht="15.95" customHeight="1">
      <c r="B77" s="161">
        <v>47</v>
      </c>
      <c r="C77" s="670"/>
      <c r="D77" s="671"/>
      <c r="E77" s="671"/>
      <c r="F77" s="672"/>
      <c r="G77" s="673"/>
      <c r="H77" s="673"/>
      <c r="I77" s="674"/>
      <c r="J77" s="675"/>
      <c r="K77" s="682"/>
      <c r="L77" s="682"/>
      <c r="M77" s="682"/>
      <c r="N77" s="682"/>
      <c r="O77" s="682"/>
      <c r="P77" s="14" t="s">
        <v>3</v>
      </c>
      <c r="Q77" s="145" t="s">
        <v>3</v>
      </c>
      <c r="R77" s="145" t="s">
        <v>3</v>
      </c>
      <c r="S77" s="79" t="s">
        <v>3</v>
      </c>
      <c r="T77" s="683"/>
      <c r="U77" s="684"/>
      <c r="V77" s="685"/>
      <c r="W77" s="14" t="s">
        <v>3</v>
      </c>
      <c r="X77" s="145" t="s">
        <v>3</v>
      </c>
      <c r="Y77" s="145" t="s">
        <v>3</v>
      </c>
      <c r="Z77" s="79" t="s">
        <v>3</v>
      </c>
      <c r="AA77" s="683"/>
      <c r="AB77" s="684"/>
      <c r="AC77" s="684"/>
      <c r="AD77" s="14" t="s">
        <v>3</v>
      </c>
      <c r="AE77" s="16" t="s">
        <v>3</v>
      </c>
      <c r="AF77" s="16" t="s">
        <v>3</v>
      </c>
      <c r="AG77" s="16" t="s">
        <v>3</v>
      </c>
      <c r="AH77" s="16" t="s">
        <v>3</v>
      </c>
      <c r="AI77" s="79" t="s">
        <v>3</v>
      </c>
      <c r="AJ77" s="171"/>
      <c r="AK77" s="79" t="s">
        <v>3</v>
      </c>
      <c r="AL77" s="173"/>
      <c r="AM77" s="14" t="s">
        <v>3</v>
      </c>
      <c r="AN77" s="79" t="s">
        <v>3</v>
      </c>
      <c r="AO77" s="686"/>
      <c r="AP77" s="687"/>
      <c r="AQ77" s="687"/>
      <c r="AR77" s="687"/>
      <c r="AS77" s="251" t="str">
        <f t="shared" si="30"/>
        <v/>
      </c>
      <c r="AT77" s="14" t="s">
        <v>3</v>
      </c>
      <c r="AU77" s="16" t="s">
        <v>3</v>
      </c>
      <c r="AV77" s="154" t="s">
        <v>3</v>
      </c>
      <c r="AW77" s="159" t="s">
        <v>3</v>
      </c>
      <c r="AX77" s="79" t="s">
        <v>3</v>
      </c>
      <c r="AY77" s="79" t="s">
        <v>3</v>
      </c>
      <c r="AZ77" s="154" t="s">
        <v>3</v>
      </c>
      <c r="BA77" s="259"/>
      <c r="BB77" s="657" t="str">
        <f>IF($F$12="","",IF($BA77="","",HLOOKUP($F$12,別紙mast!$D$4:$K$7,3,FALSE)))</f>
        <v/>
      </c>
      <c r="BC77" s="657"/>
      <c r="BD77" s="260" t="str">
        <f t="shared" si="16"/>
        <v/>
      </c>
      <c r="BE77" s="260" t="str">
        <f>IF($F$12="","",IF($BA77="","",HLOOKUP($F$12,別紙mast!$D$9:$K$11,3,FALSE)))</f>
        <v/>
      </c>
      <c r="BF77" s="175" t="str">
        <f t="shared" si="17"/>
        <v/>
      </c>
      <c r="BG77" s="272"/>
      <c r="BH77" s="656" t="str">
        <f>IF($F$12="","",IF($BG77="","",HLOOKUP($F$12,別紙mast!$D$4:$K$7,4,FALSE)))</f>
        <v/>
      </c>
      <c r="BI77" s="656"/>
      <c r="BJ77" s="261" t="str">
        <f t="shared" si="3"/>
        <v/>
      </c>
      <c r="BK77" s="264"/>
      <c r="BL77" s="265"/>
      <c r="BM77" s="265"/>
      <c r="BN77" s="266"/>
      <c r="BO77" s="222"/>
      <c r="BP77" s="223"/>
      <c r="BQ77" s="223"/>
      <c r="BR77" s="224"/>
      <c r="BS77" s="267"/>
      <c r="BT77" s="268"/>
      <c r="BU77" s="270" t="str">
        <f t="shared" si="4"/>
        <v/>
      </c>
      <c r="BV77" s="269" t="str">
        <f t="shared" si="5"/>
        <v/>
      </c>
      <c r="BW77" s="247" t="str">
        <f t="shared" si="6"/>
        <v/>
      </c>
      <c r="BX77" s="271" t="str">
        <f t="shared" si="31"/>
        <v/>
      </c>
      <c r="BY77" s="410" t="str">
        <f t="shared" si="8"/>
        <v/>
      </c>
      <c r="BZ77" s="239"/>
      <c r="CA77" s="239"/>
      <c r="CB77" s="247" t="str">
        <f t="shared" si="32"/>
        <v/>
      </c>
      <c r="CC77" s="247" t="str">
        <f t="shared" si="33"/>
        <v/>
      </c>
      <c r="CD77" s="247" t="str">
        <f t="shared" si="34"/>
        <v/>
      </c>
      <c r="CE77" s="247" t="str">
        <f t="shared" si="35"/>
        <v/>
      </c>
      <c r="CF77" s="115"/>
      <c r="CG77" s="200" t="str">
        <f t="shared" si="29"/>
        <v/>
      </c>
      <c r="CH77" s="199" t="str">
        <f t="shared" si="22"/>
        <v/>
      </c>
      <c r="CI77" s="199" t="str">
        <f t="shared" si="23"/>
        <v/>
      </c>
      <c r="CJ77" s="199" t="str">
        <f t="shared" si="24"/>
        <v/>
      </c>
      <c r="CK77" s="203" t="str">
        <f t="shared" si="25"/>
        <v/>
      </c>
      <c r="CL77" s="203" t="str">
        <f t="shared" si="26"/>
        <v/>
      </c>
      <c r="CM77" s="203" t="str">
        <f t="shared" si="27"/>
        <v/>
      </c>
      <c r="CN77" s="203" t="str">
        <f t="shared" si="28"/>
        <v/>
      </c>
      <c r="CO77" s="199" t="str">
        <f t="shared" si="36"/>
        <v/>
      </c>
      <c r="CP77" s="226" t="str">
        <f t="shared" si="37"/>
        <v/>
      </c>
      <c r="CQ77" s="203" t="str">
        <f t="shared" si="10"/>
        <v/>
      </c>
      <c r="CR77" s="203" t="str">
        <f t="shared" si="11"/>
        <v/>
      </c>
      <c r="CS77" s="203" t="str">
        <f t="shared" si="12"/>
        <v/>
      </c>
      <c r="CT77" s="256" t="str">
        <f t="shared" si="13"/>
        <v/>
      </c>
      <c r="CU77" s="257" t="str">
        <f t="shared" si="14"/>
        <v/>
      </c>
      <c r="CV77" s="258" t="str">
        <f t="shared" si="15"/>
        <v/>
      </c>
      <c r="CW77" s="115"/>
      <c r="CX77" s="115"/>
      <c r="CY77" s="115"/>
      <c r="CZ77" s="115"/>
      <c r="DA77" s="115"/>
      <c r="DB77" s="115"/>
      <c r="DC77" s="115"/>
      <c r="DD77" s="115"/>
      <c r="DE77" s="115"/>
      <c r="DF77" s="115"/>
      <c r="DG77" s="115"/>
      <c r="DH77" s="115"/>
      <c r="DI77" s="125"/>
    </row>
    <row r="78" spans="2:113" ht="15.95" customHeight="1">
      <c r="B78" s="161">
        <v>48</v>
      </c>
      <c r="C78" s="670"/>
      <c r="D78" s="671"/>
      <c r="E78" s="671"/>
      <c r="F78" s="672"/>
      <c r="G78" s="673"/>
      <c r="H78" s="673"/>
      <c r="I78" s="674"/>
      <c r="J78" s="675"/>
      <c r="K78" s="682"/>
      <c r="L78" s="682"/>
      <c r="M78" s="682"/>
      <c r="N78" s="682"/>
      <c r="O78" s="682"/>
      <c r="P78" s="14" t="s">
        <v>3</v>
      </c>
      <c r="Q78" s="145" t="s">
        <v>3</v>
      </c>
      <c r="R78" s="145" t="s">
        <v>3</v>
      </c>
      <c r="S78" s="79" t="s">
        <v>3</v>
      </c>
      <c r="T78" s="683"/>
      <c r="U78" s="684"/>
      <c r="V78" s="685"/>
      <c r="W78" s="14" t="s">
        <v>3</v>
      </c>
      <c r="X78" s="145" t="s">
        <v>3</v>
      </c>
      <c r="Y78" s="145" t="s">
        <v>3</v>
      </c>
      <c r="Z78" s="79" t="s">
        <v>3</v>
      </c>
      <c r="AA78" s="683"/>
      <c r="AB78" s="684"/>
      <c r="AC78" s="684"/>
      <c r="AD78" s="14" t="s">
        <v>3</v>
      </c>
      <c r="AE78" s="16" t="s">
        <v>3</v>
      </c>
      <c r="AF78" s="16" t="s">
        <v>3</v>
      </c>
      <c r="AG78" s="16" t="s">
        <v>3</v>
      </c>
      <c r="AH78" s="16" t="s">
        <v>3</v>
      </c>
      <c r="AI78" s="79" t="s">
        <v>3</v>
      </c>
      <c r="AJ78" s="171"/>
      <c r="AK78" s="79" t="s">
        <v>3</v>
      </c>
      <c r="AL78" s="173"/>
      <c r="AM78" s="14" t="s">
        <v>3</v>
      </c>
      <c r="AN78" s="79" t="s">
        <v>3</v>
      </c>
      <c r="AO78" s="686"/>
      <c r="AP78" s="687"/>
      <c r="AQ78" s="687"/>
      <c r="AR78" s="687"/>
      <c r="AS78" s="251" t="str">
        <f t="shared" si="30"/>
        <v/>
      </c>
      <c r="AT78" s="14" t="s">
        <v>3</v>
      </c>
      <c r="AU78" s="16" t="s">
        <v>3</v>
      </c>
      <c r="AV78" s="154" t="s">
        <v>3</v>
      </c>
      <c r="AW78" s="159" t="s">
        <v>3</v>
      </c>
      <c r="AX78" s="79" t="s">
        <v>3</v>
      </c>
      <c r="AY78" s="79" t="s">
        <v>3</v>
      </c>
      <c r="AZ78" s="154" t="s">
        <v>3</v>
      </c>
      <c r="BA78" s="259"/>
      <c r="BB78" s="657" t="str">
        <f>IF($F$12="","",IF($BA78="","",HLOOKUP($F$12,別紙mast!$D$4:$K$7,3,FALSE)))</f>
        <v/>
      </c>
      <c r="BC78" s="657"/>
      <c r="BD78" s="260" t="str">
        <f t="shared" si="16"/>
        <v/>
      </c>
      <c r="BE78" s="260" t="str">
        <f>IF($F$12="","",IF($BA78="","",HLOOKUP($F$12,別紙mast!$D$9:$K$11,3,FALSE)))</f>
        <v/>
      </c>
      <c r="BF78" s="175" t="str">
        <f t="shared" si="17"/>
        <v/>
      </c>
      <c r="BG78" s="272"/>
      <c r="BH78" s="656" t="str">
        <f>IF($F$12="","",IF($BG78="","",HLOOKUP($F$12,別紙mast!$D$4:$K$7,4,FALSE)))</f>
        <v/>
      </c>
      <c r="BI78" s="656"/>
      <c r="BJ78" s="261" t="str">
        <f t="shared" si="3"/>
        <v/>
      </c>
      <c r="BK78" s="264"/>
      <c r="BL78" s="265"/>
      <c r="BM78" s="265"/>
      <c r="BN78" s="266"/>
      <c r="BO78" s="222"/>
      <c r="BP78" s="223"/>
      <c r="BQ78" s="223"/>
      <c r="BR78" s="224"/>
      <c r="BS78" s="267"/>
      <c r="BT78" s="268"/>
      <c r="BU78" s="270" t="str">
        <f t="shared" si="4"/>
        <v/>
      </c>
      <c r="BV78" s="269" t="str">
        <f t="shared" si="5"/>
        <v/>
      </c>
      <c r="BW78" s="247" t="str">
        <f t="shared" si="6"/>
        <v/>
      </c>
      <c r="BX78" s="271" t="str">
        <f t="shared" si="31"/>
        <v/>
      </c>
      <c r="BY78" s="410" t="str">
        <f t="shared" si="8"/>
        <v/>
      </c>
      <c r="BZ78" s="239"/>
      <c r="CA78" s="239"/>
      <c r="CB78" s="247" t="str">
        <f t="shared" si="32"/>
        <v/>
      </c>
      <c r="CC78" s="247" t="str">
        <f t="shared" si="33"/>
        <v/>
      </c>
      <c r="CD78" s="247" t="str">
        <f t="shared" si="34"/>
        <v/>
      </c>
      <c r="CE78" s="247" t="str">
        <f t="shared" si="35"/>
        <v/>
      </c>
      <c r="CF78" s="115"/>
      <c r="CG78" s="200" t="str">
        <f t="shared" si="29"/>
        <v/>
      </c>
      <c r="CH78" s="199" t="str">
        <f t="shared" si="22"/>
        <v/>
      </c>
      <c r="CI78" s="199" t="str">
        <f t="shared" si="23"/>
        <v/>
      </c>
      <c r="CJ78" s="199" t="str">
        <f t="shared" si="24"/>
        <v/>
      </c>
      <c r="CK78" s="203" t="str">
        <f t="shared" si="25"/>
        <v/>
      </c>
      <c r="CL78" s="203" t="str">
        <f t="shared" si="26"/>
        <v/>
      </c>
      <c r="CM78" s="203" t="str">
        <f t="shared" si="27"/>
        <v/>
      </c>
      <c r="CN78" s="203" t="str">
        <f t="shared" si="28"/>
        <v/>
      </c>
      <c r="CO78" s="199" t="str">
        <f t="shared" si="36"/>
        <v/>
      </c>
      <c r="CP78" s="226" t="str">
        <f t="shared" si="37"/>
        <v/>
      </c>
      <c r="CQ78" s="203" t="str">
        <f t="shared" si="10"/>
        <v/>
      </c>
      <c r="CR78" s="203" t="str">
        <f t="shared" si="11"/>
        <v/>
      </c>
      <c r="CS78" s="203" t="str">
        <f t="shared" si="12"/>
        <v/>
      </c>
      <c r="CT78" s="256" t="str">
        <f t="shared" si="13"/>
        <v/>
      </c>
      <c r="CU78" s="257" t="str">
        <f t="shared" si="14"/>
        <v/>
      </c>
      <c r="CV78" s="258" t="str">
        <f t="shared" si="15"/>
        <v/>
      </c>
      <c r="CW78" s="115"/>
      <c r="CX78" s="115"/>
      <c r="CY78" s="115"/>
      <c r="CZ78" s="115"/>
      <c r="DA78" s="115"/>
      <c r="DB78" s="115"/>
      <c r="DC78" s="115"/>
      <c r="DD78" s="115"/>
      <c r="DE78" s="115"/>
      <c r="DF78" s="115"/>
      <c r="DG78" s="115"/>
      <c r="DH78" s="115"/>
      <c r="DI78" s="125"/>
    </row>
    <row r="79" spans="2:113" ht="15.95" customHeight="1">
      <c r="B79" s="161">
        <v>49</v>
      </c>
      <c r="C79" s="670"/>
      <c r="D79" s="671"/>
      <c r="E79" s="671"/>
      <c r="F79" s="672"/>
      <c r="G79" s="673"/>
      <c r="H79" s="673"/>
      <c r="I79" s="674"/>
      <c r="J79" s="675"/>
      <c r="K79" s="682"/>
      <c r="L79" s="682"/>
      <c r="M79" s="682"/>
      <c r="N79" s="682"/>
      <c r="O79" s="682"/>
      <c r="P79" s="14" t="s">
        <v>3</v>
      </c>
      <c r="Q79" s="145" t="s">
        <v>3</v>
      </c>
      <c r="R79" s="145" t="s">
        <v>3</v>
      </c>
      <c r="S79" s="79" t="s">
        <v>3</v>
      </c>
      <c r="T79" s="683"/>
      <c r="U79" s="684"/>
      <c r="V79" s="685"/>
      <c r="W79" s="14" t="s">
        <v>3</v>
      </c>
      <c r="X79" s="145" t="s">
        <v>3</v>
      </c>
      <c r="Y79" s="145" t="s">
        <v>3</v>
      </c>
      <c r="Z79" s="79" t="s">
        <v>3</v>
      </c>
      <c r="AA79" s="683"/>
      <c r="AB79" s="684"/>
      <c r="AC79" s="684"/>
      <c r="AD79" s="14" t="s">
        <v>3</v>
      </c>
      <c r="AE79" s="16" t="s">
        <v>3</v>
      </c>
      <c r="AF79" s="16" t="s">
        <v>3</v>
      </c>
      <c r="AG79" s="16" t="s">
        <v>3</v>
      </c>
      <c r="AH79" s="16" t="s">
        <v>3</v>
      </c>
      <c r="AI79" s="79" t="s">
        <v>3</v>
      </c>
      <c r="AJ79" s="171"/>
      <c r="AK79" s="79" t="s">
        <v>3</v>
      </c>
      <c r="AL79" s="173"/>
      <c r="AM79" s="14" t="s">
        <v>3</v>
      </c>
      <c r="AN79" s="79" t="s">
        <v>3</v>
      </c>
      <c r="AO79" s="686"/>
      <c r="AP79" s="687"/>
      <c r="AQ79" s="687"/>
      <c r="AR79" s="687"/>
      <c r="AS79" s="251" t="str">
        <f t="shared" si="30"/>
        <v/>
      </c>
      <c r="AT79" s="14" t="s">
        <v>3</v>
      </c>
      <c r="AU79" s="16" t="s">
        <v>3</v>
      </c>
      <c r="AV79" s="154" t="s">
        <v>3</v>
      </c>
      <c r="AW79" s="159" t="s">
        <v>3</v>
      </c>
      <c r="AX79" s="79" t="s">
        <v>3</v>
      </c>
      <c r="AY79" s="79" t="s">
        <v>3</v>
      </c>
      <c r="AZ79" s="154" t="s">
        <v>3</v>
      </c>
      <c r="BA79" s="259"/>
      <c r="BB79" s="657" t="str">
        <f>IF($F$12="","",IF($BA79="","",HLOOKUP($F$12,別紙mast!$D$4:$K$7,3,FALSE)))</f>
        <v/>
      </c>
      <c r="BC79" s="657"/>
      <c r="BD79" s="260" t="str">
        <f t="shared" si="16"/>
        <v/>
      </c>
      <c r="BE79" s="260" t="str">
        <f>IF($F$12="","",IF($BA79="","",HLOOKUP($F$12,別紙mast!$D$9:$K$11,3,FALSE)))</f>
        <v/>
      </c>
      <c r="BF79" s="175" t="str">
        <f t="shared" si="17"/>
        <v/>
      </c>
      <c r="BG79" s="272"/>
      <c r="BH79" s="656" t="str">
        <f>IF($F$12="","",IF($BG79="","",HLOOKUP($F$12,別紙mast!$D$4:$K$7,4,FALSE)))</f>
        <v/>
      </c>
      <c r="BI79" s="656"/>
      <c r="BJ79" s="261" t="str">
        <f t="shared" si="3"/>
        <v/>
      </c>
      <c r="BK79" s="264"/>
      <c r="BL79" s="265"/>
      <c r="BM79" s="265"/>
      <c r="BN79" s="266"/>
      <c r="BO79" s="222"/>
      <c r="BP79" s="223"/>
      <c r="BQ79" s="223"/>
      <c r="BR79" s="224"/>
      <c r="BS79" s="267"/>
      <c r="BT79" s="268"/>
      <c r="BU79" s="270" t="str">
        <f t="shared" si="4"/>
        <v/>
      </c>
      <c r="BV79" s="269" t="str">
        <f t="shared" si="5"/>
        <v/>
      </c>
      <c r="BW79" s="247" t="str">
        <f t="shared" si="6"/>
        <v/>
      </c>
      <c r="BX79" s="271" t="str">
        <f t="shared" si="31"/>
        <v/>
      </c>
      <c r="BY79" s="410" t="str">
        <f t="shared" si="8"/>
        <v/>
      </c>
      <c r="BZ79" s="239"/>
      <c r="CA79" s="239"/>
      <c r="CB79" s="247" t="str">
        <f t="shared" si="32"/>
        <v/>
      </c>
      <c r="CC79" s="247" t="str">
        <f t="shared" si="33"/>
        <v/>
      </c>
      <c r="CD79" s="247" t="str">
        <f t="shared" si="34"/>
        <v/>
      </c>
      <c r="CE79" s="247" t="str">
        <f t="shared" si="35"/>
        <v/>
      </c>
      <c r="CF79" s="115"/>
      <c r="CG79" s="200" t="str">
        <f t="shared" si="29"/>
        <v/>
      </c>
      <c r="CH79" s="199" t="str">
        <f t="shared" si="22"/>
        <v/>
      </c>
      <c r="CI79" s="199" t="str">
        <f t="shared" si="23"/>
        <v/>
      </c>
      <c r="CJ79" s="199" t="str">
        <f t="shared" si="24"/>
        <v/>
      </c>
      <c r="CK79" s="203" t="str">
        <f t="shared" si="25"/>
        <v/>
      </c>
      <c r="CL79" s="203" t="str">
        <f t="shared" si="26"/>
        <v/>
      </c>
      <c r="CM79" s="203" t="str">
        <f t="shared" si="27"/>
        <v/>
      </c>
      <c r="CN79" s="203" t="str">
        <f t="shared" si="28"/>
        <v/>
      </c>
      <c r="CO79" s="199" t="str">
        <f t="shared" si="36"/>
        <v/>
      </c>
      <c r="CP79" s="226" t="str">
        <f t="shared" si="37"/>
        <v/>
      </c>
      <c r="CQ79" s="203" t="str">
        <f t="shared" si="10"/>
        <v/>
      </c>
      <c r="CR79" s="203" t="str">
        <f t="shared" si="11"/>
        <v/>
      </c>
      <c r="CS79" s="203" t="str">
        <f t="shared" si="12"/>
        <v/>
      </c>
      <c r="CT79" s="256" t="str">
        <f t="shared" si="13"/>
        <v/>
      </c>
      <c r="CU79" s="257" t="str">
        <f t="shared" si="14"/>
        <v/>
      </c>
      <c r="CV79" s="258" t="str">
        <f t="shared" si="15"/>
        <v/>
      </c>
      <c r="CW79" s="115"/>
      <c r="CX79" s="115"/>
      <c r="CY79" s="115"/>
      <c r="CZ79" s="115"/>
      <c r="DA79" s="115"/>
      <c r="DB79" s="115"/>
      <c r="DC79" s="115"/>
      <c r="DD79" s="115"/>
      <c r="DE79" s="115"/>
      <c r="DF79" s="115"/>
      <c r="DG79" s="115"/>
      <c r="DH79" s="115"/>
      <c r="DI79" s="125"/>
    </row>
    <row r="80" spans="2:113" ht="15.95" customHeight="1">
      <c r="B80" s="161">
        <v>50</v>
      </c>
      <c r="C80" s="670"/>
      <c r="D80" s="671"/>
      <c r="E80" s="671"/>
      <c r="F80" s="672"/>
      <c r="G80" s="673"/>
      <c r="H80" s="673"/>
      <c r="I80" s="674"/>
      <c r="J80" s="675"/>
      <c r="K80" s="682"/>
      <c r="L80" s="682"/>
      <c r="M80" s="682"/>
      <c r="N80" s="682"/>
      <c r="O80" s="682"/>
      <c r="P80" s="14" t="s">
        <v>3</v>
      </c>
      <c r="Q80" s="145" t="s">
        <v>3</v>
      </c>
      <c r="R80" s="145" t="s">
        <v>3</v>
      </c>
      <c r="S80" s="79" t="s">
        <v>3</v>
      </c>
      <c r="T80" s="683"/>
      <c r="U80" s="684"/>
      <c r="V80" s="685"/>
      <c r="W80" s="14" t="s">
        <v>3</v>
      </c>
      <c r="X80" s="145" t="s">
        <v>3</v>
      </c>
      <c r="Y80" s="145" t="s">
        <v>3</v>
      </c>
      <c r="Z80" s="79" t="s">
        <v>3</v>
      </c>
      <c r="AA80" s="683"/>
      <c r="AB80" s="684"/>
      <c r="AC80" s="684"/>
      <c r="AD80" s="14" t="s">
        <v>3</v>
      </c>
      <c r="AE80" s="16" t="s">
        <v>3</v>
      </c>
      <c r="AF80" s="16" t="s">
        <v>3</v>
      </c>
      <c r="AG80" s="16" t="s">
        <v>3</v>
      </c>
      <c r="AH80" s="16" t="s">
        <v>3</v>
      </c>
      <c r="AI80" s="79" t="s">
        <v>3</v>
      </c>
      <c r="AJ80" s="171"/>
      <c r="AK80" s="79" t="s">
        <v>3</v>
      </c>
      <c r="AL80" s="173"/>
      <c r="AM80" s="14" t="s">
        <v>3</v>
      </c>
      <c r="AN80" s="79" t="s">
        <v>3</v>
      </c>
      <c r="AO80" s="686"/>
      <c r="AP80" s="687"/>
      <c r="AQ80" s="687"/>
      <c r="AR80" s="687"/>
      <c r="AS80" s="251" t="str">
        <f t="shared" si="30"/>
        <v/>
      </c>
      <c r="AT80" s="14" t="s">
        <v>3</v>
      </c>
      <c r="AU80" s="16" t="s">
        <v>3</v>
      </c>
      <c r="AV80" s="154" t="s">
        <v>3</v>
      </c>
      <c r="AW80" s="159" t="s">
        <v>3</v>
      </c>
      <c r="AX80" s="79" t="s">
        <v>3</v>
      </c>
      <c r="AY80" s="79" t="s">
        <v>3</v>
      </c>
      <c r="AZ80" s="154" t="s">
        <v>3</v>
      </c>
      <c r="BA80" s="259"/>
      <c r="BB80" s="657" t="str">
        <f>IF($F$12="","",IF($BA80="","",HLOOKUP($F$12,別紙mast!$D$4:$K$7,3,FALSE)))</f>
        <v/>
      </c>
      <c r="BC80" s="657"/>
      <c r="BD80" s="260" t="str">
        <f t="shared" si="16"/>
        <v/>
      </c>
      <c r="BE80" s="260" t="str">
        <f>IF($F$12="","",IF($BA80="","",HLOOKUP($F$12,別紙mast!$D$9:$K$11,3,FALSE)))</f>
        <v/>
      </c>
      <c r="BF80" s="175" t="str">
        <f t="shared" si="17"/>
        <v/>
      </c>
      <c r="BG80" s="272"/>
      <c r="BH80" s="656" t="str">
        <f>IF($F$12="","",IF($BG80="","",HLOOKUP($F$12,別紙mast!$D$4:$K$7,4,FALSE)))</f>
        <v/>
      </c>
      <c r="BI80" s="656"/>
      <c r="BJ80" s="261" t="str">
        <f t="shared" si="3"/>
        <v/>
      </c>
      <c r="BK80" s="264"/>
      <c r="BL80" s="265"/>
      <c r="BM80" s="265"/>
      <c r="BN80" s="266"/>
      <c r="BO80" s="222"/>
      <c r="BP80" s="223"/>
      <c r="BQ80" s="223"/>
      <c r="BR80" s="224"/>
      <c r="BS80" s="267"/>
      <c r="BT80" s="268"/>
      <c r="BU80" s="270" t="str">
        <f t="shared" si="4"/>
        <v/>
      </c>
      <c r="BV80" s="269" t="str">
        <f t="shared" si="5"/>
        <v/>
      </c>
      <c r="BW80" s="247" t="str">
        <f t="shared" si="6"/>
        <v/>
      </c>
      <c r="BX80" s="271" t="str">
        <f t="shared" si="31"/>
        <v/>
      </c>
      <c r="BY80" s="410" t="str">
        <f t="shared" si="8"/>
        <v/>
      </c>
      <c r="BZ80" s="239"/>
      <c r="CA80" s="239"/>
      <c r="CB80" s="247" t="str">
        <f t="shared" si="32"/>
        <v/>
      </c>
      <c r="CC80" s="247" t="str">
        <f t="shared" si="33"/>
        <v/>
      </c>
      <c r="CD80" s="247" t="str">
        <f t="shared" si="34"/>
        <v/>
      </c>
      <c r="CE80" s="247" t="str">
        <f t="shared" si="35"/>
        <v/>
      </c>
      <c r="CF80" s="115"/>
      <c r="CG80" s="200" t="str">
        <f t="shared" si="29"/>
        <v/>
      </c>
      <c r="CH80" s="199" t="str">
        <f t="shared" si="22"/>
        <v/>
      </c>
      <c r="CI80" s="199" t="str">
        <f t="shared" si="23"/>
        <v/>
      </c>
      <c r="CJ80" s="199" t="str">
        <f t="shared" si="24"/>
        <v/>
      </c>
      <c r="CK80" s="203" t="str">
        <f t="shared" si="25"/>
        <v/>
      </c>
      <c r="CL80" s="203" t="str">
        <f t="shared" si="26"/>
        <v/>
      </c>
      <c r="CM80" s="203" t="str">
        <f t="shared" si="27"/>
        <v/>
      </c>
      <c r="CN80" s="203" t="str">
        <f t="shared" si="28"/>
        <v/>
      </c>
      <c r="CO80" s="199" t="str">
        <f t="shared" si="36"/>
        <v/>
      </c>
      <c r="CP80" s="226" t="str">
        <f t="shared" si="37"/>
        <v/>
      </c>
      <c r="CQ80" s="203" t="str">
        <f t="shared" si="10"/>
        <v/>
      </c>
      <c r="CR80" s="203" t="str">
        <f t="shared" si="11"/>
        <v/>
      </c>
      <c r="CS80" s="203" t="str">
        <f t="shared" si="12"/>
        <v/>
      </c>
      <c r="CT80" s="256" t="str">
        <f t="shared" si="13"/>
        <v/>
      </c>
      <c r="CU80" s="257" t="str">
        <f t="shared" si="14"/>
        <v/>
      </c>
      <c r="CV80" s="258" t="str">
        <f t="shared" si="15"/>
        <v/>
      </c>
      <c r="CW80" s="115"/>
      <c r="CX80" s="115"/>
      <c r="CY80" s="115"/>
      <c r="CZ80" s="115"/>
      <c r="DA80" s="115"/>
      <c r="DB80" s="115"/>
      <c r="DC80" s="115"/>
      <c r="DD80" s="115"/>
      <c r="DE80" s="115"/>
      <c r="DF80" s="115"/>
      <c r="DG80" s="115"/>
      <c r="DH80" s="115"/>
      <c r="DI80" s="125"/>
    </row>
    <row r="81" spans="2:113" ht="15.95" customHeight="1">
      <c r="B81" s="161">
        <v>51</v>
      </c>
      <c r="C81" s="670"/>
      <c r="D81" s="671"/>
      <c r="E81" s="671"/>
      <c r="F81" s="672"/>
      <c r="G81" s="673"/>
      <c r="H81" s="673"/>
      <c r="I81" s="674"/>
      <c r="J81" s="675"/>
      <c r="K81" s="682"/>
      <c r="L81" s="682"/>
      <c r="M81" s="682"/>
      <c r="N81" s="682"/>
      <c r="O81" s="682"/>
      <c r="P81" s="14" t="s">
        <v>3</v>
      </c>
      <c r="Q81" s="145" t="s">
        <v>3</v>
      </c>
      <c r="R81" s="145" t="s">
        <v>3</v>
      </c>
      <c r="S81" s="79" t="s">
        <v>3</v>
      </c>
      <c r="T81" s="683"/>
      <c r="U81" s="684"/>
      <c r="V81" s="685"/>
      <c r="W81" s="14" t="s">
        <v>3</v>
      </c>
      <c r="X81" s="145" t="s">
        <v>3</v>
      </c>
      <c r="Y81" s="145" t="s">
        <v>3</v>
      </c>
      <c r="Z81" s="79" t="s">
        <v>3</v>
      </c>
      <c r="AA81" s="683"/>
      <c r="AB81" s="684"/>
      <c r="AC81" s="684"/>
      <c r="AD81" s="14" t="s">
        <v>3</v>
      </c>
      <c r="AE81" s="16" t="s">
        <v>3</v>
      </c>
      <c r="AF81" s="16" t="s">
        <v>3</v>
      </c>
      <c r="AG81" s="16" t="s">
        <v>3</v>
      </c>
      <c r="AH81" s="16" t="s">
        <v>3</v>
      </c>
      <c r="AI81" s="79" t="s">
        <v>3</v>
      </c>
      <c r="AJ81" s="171"/>
      <c r="AK81" s="79" t="s">
        <v>3</v>
      </c>
      <c r="AL81" s="173"/>
      <c r="AM81" s="14" t="s">
        <v>3</v>
      </c>
      <c r="AN81" s="79" t="s">
        <v>3</v>
      </c>
      <c r="AO81" s="686"/>
      <c r="AP81" s="687"/>
      <c r="AQ81" s="687"/>
      <c r="AR81" s="687"/>
      <c r="AS81" s="251" t="str">
        <f t="shared" si="30"/>
        <v/>
      </c>
      <c r="AT81" s="14" t="s">
        <v>3</v>
      </c>
      <c r="AU81" s="16" t="s">
        <v>3</v>
      </c>
      <c r="AV81" s="154" t="s">
        <v>3</v>
      </c>
      <c r="AW81" s="159" t="s">
        <v>3</v>
      </c>
      <c r="AX81" s="79" t="s">
        <v>3</v>
      </c>
      <c r="AY81" s="79" t="s">
        <v>3</v>
      </c>
      <c r="AZ81" s="154" t="s">
        <v>3</v>
      </c>
      <c r="BA81" s="259"/>
      <c r="BB81" s="657" t="str">
        <f>IF($F$12="","",IF($BA81="","",HLOOKUP($F$12,別紙mast!$D$4:$K$7,3,FALSE)))</f>
        <v/>
      </c>
      <c r="BC81" s="657"/>
      <c r="BD81" s="260" t="str">
        <f t="shared" si="16"/>
        <v/>
      </c>
      <c r="BE81" s="260" t="str">
        <f>IF($F$12="","",IF($BA81="","",HLOOKUP($F$12,別紙mast!$D$9:$K$11,3,FALSE)))</f>
        <v/>
      </c>
      <c r="BF81" s="175" t="str">
        <f t="shared" si="17"/>
        <v/>
      </c>
      <c r="BG81" s="272"/>
      <c r="BH81" s="656" t="str">
        <f>IF($F$12="","",IF($BG81="","",HLOOKUP($F$12,別紙mast!$D$4:$K$7,4,FALSE)))</f>
        <v/>
      </c>
      <c r="BI81" s="656"/>
      <c r="BJ81" s="261" t="str">
        <f t="shared" si="3"/>
        <v/>
      </c>
      <c r="BK81" s="264"/>
      <c r="BL81" s="265"/>
      <c r="BM81" s="265"/>
      <c r="BN81" s="266"/>
      <c r="BO81" s="222"/>
      <c r="BP81" s="223"/>
      <c r="BQ81" s="223"/>
      <c r="BR81" s="224"/>
      <c r="BS81" s="267"/>
      <c r="BT81" s="268"/>
      <c r="BU81" s="270" t="str">
        <f t="shared" si="4"/>
        <v/>
      </c>
      <c r="BV81" s="269" t="str">
        <f t="shared" si="5"/>
        <v/>
      </c>
      <c r="BW81" s="247" t="str">
        <f t="shared" si="6"/>
        <v/>
      </c>
      <c r="BX81" s="271" t="str">
        <f t="shared" si="31"/>
        <v/>
      </c>
      <c r="BY81" s="410" t="str">
        <f t="shared" si="8"/>
        <v/>
      </c>
      <c r="BZ81" s="239"/>
      <c r="CA81" s="239"/>
      <c r="CB81" s="247" t="str">
        <f t="shared" si="32"/>
        <v/>
      </c>
      <c r="CC81" s="247" t="str">
        <f t="shared" si="33"/>
        <v/>
      </c>
      <c r="CD81" s="247" t="str">
        <f t="shared" si="34"/>
        <v/>
      </c>
      <c r="CE81" s="247" t="str">
        <f t="shared" si="35"/>
        <v/>
      </c>
      <c r="CF81" s="115"/>
      <c r="CG81" s="200" t="str">
        <f t="shared" si="29"/>
        <v/>
      </c>
      <c r="CH81" s="199" t="str">
        <f t="shared" si="22"/>
        <v/>
      </c>
      <c r="CI81" s="199" t="str">
        <f t="shared" si="23"/>
        <v/>
      </c>
      <c r="CJ81" s="199" t="str">
        <f t="shared" si="24"/>
        <v/>
      </c>
      <c r="CK81" s="203" t="str">
        <f t="shared" si="25"/>
        <v/>
      </c>
      <c r="CL81" s="203" t="str">
        <f t="shared" si="26"/>
        <v/>
      </c>
      <c r="CM81" s="203" t="str">
        <f t="shared" si="27"/>
        <v/>
      </c>
      <c r="CN81" s="203" t="str">
        <f t="shared" si="28"/>
        <v/>
      </c>
      <c r="CO81" s="199" t="str">
        <f t="shared" si="36"/>
        <v/>
      </c>
      <c r="CP81" s="226" t="str">
        <f t="shared" si="37"/>
        <v/>
      </c>
      <c r="CQ81" s="203" t="str">
        <f t="shared" si="10"/>
        <v/>
      </c>
      <c r="CR81" s="203" t="str">
        <f t="shared" si="11"/>
        <v/>
      </c>
      <c r="CS81" s="203" t="str">
        <f t="shared" si="12"/>
        <v/>
      </c>
      <c r="CT81" s="256" t="str">
        <f t="shared" si="13"/>
        <v/>
      </c>
      <c r="CU81" s="257" t="str">
        <f t="shared" si="14"/>
        <v/>
      </c>
      <c r="CV81" s="258" t="str">
        <f t="shared" si="15"/>
        <v/>
      </c>
      <c r="CW81" s="115"/>
      <c r="CX81" s="115"/>
      <c r="CY81" s="115"/>
      <c r="CZ81" s="115"/>
      <c r="DA81" s="115"/>
      <c r="DB81" s="115"/>
      <c r="DC81" s="115"/>
      <c r="DD81" s="115"/>
      <c r="DE81" s="115"/>
      <c r="DF81" s="115"/>
      <c r="DG81" s="115"/>
      <c r="DH81" s="115"/>
      <c r="DI81" s="125"/>
    </row>
    <row r="82" spans="2:113" ht="15.95" customHeight="1">
      <c r="B82" s="161">
        <v>52</v>
      </c>
      <c r="C82" s="670"/>
      <c r="D82" s="671"/>
      <c r="E82" s="671"/>
      <c r="F82" s="672"/>
      <c r="G82" s="673"/>
      <c r="H82" s="673"/>
      <c r="I82" s="674"/>
      <c r="J82" s="675"/>
      <c r="K82" s="682"/>
      <c r="L82" s="682"/>
      <c r="M82" s="682"/>
      <c r="N82" s="682"/>
      <c r="O82" s="682"/>
      <c r="P82" s="14" t="s">
        <v>3</v>
      </c>
      <c r="Q82" s="145" t="s">
        <v>3</v>
      </c>
      <c r="R82" s="145" t="s">
        <v>3</v>
      </c>
      <c r="S82" s="79" t="s">
        <v>3</v>
      </c>
      <c r="T82" s="683"/>
      <c r="U82" s="684"/>
      <c r="V82" s="685"/>
      <c r="W82" s="14" t="s">
        <v>3</v>
      </c>
      <c r="X82" s="145" t="s">
        <v>3</v>
      </c>
      <c r="Y82" s="145" t="s">
        <v>3</v>
      </c>
      <c r="Z82" s="79" t="s">
        <v>3</v>
      </c>
      <c r="AA82" s="683"/>
      <c r="AB82" s="684"/>
      <c r="AC82" s="684"/>
      <c r="AD82" s="14" t="s">
        <v>3</v>
      </c>
      <c r="AE82" s="16" t="s">
        <v>3</v>
      </c>
      <c r="AF82" s="16" t="s">
        <v>3</v>
      </c>
      <c r="AG82" s="16" t="s">
        <v>3</v>
      </c>
      <c r="AH82" s="16" t="s">
        <v>3</v>
      </c>
      <c r="AI82" s="79" t="s">
        <v>3</v>
      </c>
      <c r="AJ82" s="171"/>
      <c r="AK82" s="79" t="s">
        <v>3</v>
      </c>
      <c r="AL82" s="173"/>
      <c r="AM82" s="14" t="s">
        <v>3</v>
      </c>
      <c r="AN82" s="79" t="s">
        <v>3</v>
      </c>
      <c r="AO82" s="686"/>
      <c r="AP82" s="687"/>
      <c r="AQ82" s="687"/>
      <c r="AR82" s="687"/>
      <c r="AS82" s="251" t="str">
        <f t="shared" si="30"/>
        <v/>
      </c>
      <c r="AT82" s="14" t="s">
        <v>3</v>
      </c>
      <c r="AU82" s="16" t="s">
        <v>3</v>
      </c>
      <c r="AV82" s="154" t="s">
        <v>3</v>
      </c>
      <c r="AW82" s="159" t="s">
        <v>3</v>
      </c>
      <c r="AX82" s="79" t="s">
        <v>3</v>
      </c>
      <c r="AY82" s="79" t="s">
        <v>3</v>
      </c>
      <c r="AZ82" s="154" t="s">
        <v>3</v>
      </c>
      <c r="BA82" s="259"/>
      <c r="BB82" s="657" t="str">
        <f>IF($F$12="","",IF($BA82="","",HLOOKUP($F$12,別紙mast!$D$4:$K$7,3,FALSE)))</f>
        <v/>
      </c>
      <c r="BC82" s="657"/>
      <c r="BD82" s="260" t="str">
        <f t="shared" si="16"/>
        <v/>
      </c>
      <c r="BE82" s="260" t="str">
        <f>IF($F$12="","",IF($BA82="","",HLOOKUP($F$12,別紙mast!$D$9:$K$11,3,FALSE)))</f>
        <v/>
      </c>
      <c r="BF82" s="175" t="str">
        <f t="shared" si="17"/>
        <v/>
      </c>
      <c r="BG82" s="272"/>
      <c r="BH82" s="656" t="str">
        <f>IF($F$12="","",IF($BG82="","",HLOOKUP($F$12,別紙mast!$D$4:$K$7,4,FALSE)))</f>
        <v/>
      </c>
      <c r="BI82" s="656"/>
      <c r="BJ82" s="261" t="str">
        <f t="shared" si="3"/>
        <v/>
      </c>
      <c r="BK82" s="264"/>
      <c r="BL82" s="265"/>
      <c r="BM82" s="265"/>
      <c r="BN82" s="266"/>
      <c r="BO82" s="222"/>
      <c r="BP82" s="223"/>
      <c r="BQ82" s="223"/>
      <c r="BR82" s="224"/>
      <c r="BS82" s="267"/>
      <c r="BT82" s="268"/>
      <c r="BU82" s="270" t="str">
        <f t="shared" si="4"/>
        <v/>
      </c>
      <c r="BV82" s="269" t="str">
        <f t="shared" si="5"/>
        <v/>
      </c>
      <c r="BW82" s="247" t="str">
        <f t="shared" si="6"/>
        <v/>
      </c>
      <c r="BX82" s="271" t="str">
        <f t="shared" si="31"/>
        <v/>
      </c>
      <c r="BY82" s="410" t="str">
        <f t="shared" si="8"/>
        <v/>
      </c>
      <c r="BZ82" s="239"/>
      <c r="CA82" s="239"/>
      <c r="CB82" s="247" t="str">
        <f t="shared" si="32"/>
        <v/>
      </c>
      <c r="CC82" s="247" t="str">
        <f t="shared" si="33"/>
        <v/>
      </c>
      <c r="CD82" s="247" t="str">
        <f t="shared" si="34"/>
        <v/>
      </c>
      <c r="CE82" s="247" t="str">
        <f t="shared" si="35"/>
        <v/>
      </c>
      <c r="CF82" s="115"/>
      <c r="CG82" s="200" t="str">
        <f t="shared" si="29"/>
        <v/>
      </c>
      <c r="CH82" s="199" t="str">
        <f t="shared" si="22"/>
        <v/>
      </c>
      <c r="CI82" s="199" t="str">
        <f t="shared" si="23"/>
        <v/>
      </c>
      <c r="CJ82" s="199" t="str">
        <f t="shared" si="24"/>
        <v/>
      </c>
      <c r="CK82" s="203" t="str">
        <f t="shared" si="25"/>
        <v/>
      </c>
      <c r="CL82" s="203" t="str">
        <f t="shared" si="26"/>
        <v/>
      </c>
      <c r="CM82" s="203" t="str">
        <f t="shared" si="27"/>
        <v/>
      </c>
      <c r="CN82" s="203" t="str">
        <f t="shared" si="28"/>
        <v/>
      </c>
      <c r="CO82" s="199" t="str">
        <f t="shared" si="36"/>
        <v/>
      </c>
      <c r="CP82" s="226" t="str">
        <f t="shared" si="37"/>
        <v/>
      </c>
      <c r="CQ82" s="203" t="str">
        <f t="shared" si="10"/>
        <v/>
      </c>
      <c r="CR82" s="203" t="str">
        <f t="shared" si="11"/>
        <v/>
      </c>
      <c r="CS82" s="203" t="str">
        <f t="shared" si="12"/>
        <v/>
      </c>
      <c r="CT82" s="256" t="str">
        <f t="shared" si="13"/>
        <v/>
      </c>
      <c r="CU82" s="257" t="str">
        <f t="shared" si="14"/>
        <v/>
      </c>
      <c r="CV82" s="258" t="str">
        <f t="shared" si="15"/>
        <v/>
      </c>
      <c r="CW82" s="115"/>
      <c r="CX82" s="115"/>
      <c r="CY82" s="115"/>
      <c r="CZ82" s="115"/>
      <c r="DA82" s="115"/>
      <c r="DB82" s="115"/>
      <c r="DC82" s="115"/>
      <c r="DD82" s="115"/>
      <c r="DE82" s="115"/>
      <c r="DF82" s="115"/>
      <c r="DG82" s="115"/>
      <c r="DH82" s="115"/>
      <c r="DI82" s="125"/>
    </row>
    <row r="83" spans="2:113" ht="15.95" customHeight="1">
      <c r="B83" s="161">
        <v>53</v>
      </c>
      <c r="C83" s="670"/>
      <c r="D83" s="671"/>
      <c r="E83" s="671"/>
      <c r="F83" s="672"/>
      <c r="G83" s="673"/>
      <c r="H83" s="673"/>
      <c r="I83" s="674"/>
      <c r="J83" s="675"/>
      <c r="K83" s="682"/>
      <c r="L83" s="682"/>
      <c r="M83" s="682"/>
      <c r="N83" s="682"/>
      <c r="O83" s="682"/>
      <c r="P83" s="14" t="s">
        <v>3</v>
      </c>
      <c r="Q83" s="145" t="s">
        <v>3</v>
      </c>
      <c r="R83" s="145" t="s">
        <v>3</v>
      </c>
      <c r="S83" s="79" t="s">
        <v>3</v>
      </c>
      <c r="T83" s="683"/>
      <c r="U83" s="684"/>
      <c r="V83" s="685"/>
      <c r="W83" s="14" t="s">
        <v>3</v>
      </c>
      <c r="X83" s="145" t="s">
        <v>3</v>
      </c>
      <c r="Y83" s="145" t="s">
        <v>3</v>
      </c>
      <c r="Z83" s="79" t="s">
        <v>3</v>
      </c>
      <c r="AA83" s="683"/>
      <c r="AB83" s="684"/>
      <c r="AC83" s="684"/>
      <c r="AD83" s="14" t="s">
        <v>3</v>
      </c>
      <c r="AE83" s="16" t="s">
        <v>3</v>
      </c>
      <c r="AF83" s="16" t="s">
        <v>3</v>
      </c>
      <c r="AG83" s="16" t="s">
        <v>3</v>
      </c>
      <c r="AH83" s="16" t="s">
        <v>3</v>
      </c>
      <c r="AI83" s="79" t="s">
        <v>3</v>
      </c>
      <c r="AJ83" s="171"/>
      <c r="AK83" s="79" t="s">
        <v>3</v>
      </c>
      <c r="AL83" s="173"/>
      <c r="AM83" s="14" t="s">
        <v>3</v>
      </c>
      <c r="AN83" s="79" t="s">
        <v>3</v>
      </c>
      <c r="AO83" s="686"/>
      <c r="AP83" s="687"/>
      <c r="AQ83" s="687"/>
      <c r="AR83" s="687"/>
      <c r="AS83" s="251" t="str">
        <f t="shared" si="30"/>
        <v/>
      </c>
      <c r="AT83" s="14" t="s">
        <v>3</v>
      </c>
      <c r="AU83" s="16" t="s">
        <v>3</v>
      </c>
      <c r="AV83" s="154" t="s">
        <v>3</v>
      </c>
      <c r="AW83" s="159" t="s">
        <v>3</v>
      </c>
      <c r="AX83" s="79" t="s">
        <v>3</v>
      </c>
      <c r="AY83" s="79" t="s">
        <v>3</v>
      </c>
      <c r="AZ83" s="154" t="s">
        <v>3</v>
      </c>
      <c r="BA83" s="259"/>
      <c r="BB83" s="657" t="str">
        <f>IF($F$12="","",IF($BA83="","",HLOOKUP($F$12,別紙mast!$D$4:$K$7,3,FALSE)))</f>
        <v/>
      </c>
      <c r="BC83" s="657"/>
      <c r="BD83" s="260" t="str">
        <f t="shared" si="16"/>
        <v/>
      </c>
      <c r="BE83" s="260" t="str">
        <f>IF($F$12="","",IF($BA83="","",HLOOKUP($F$12,別紙mast!$D$9:$K$11,3,FALSE)))</f>
        <v/>
      </c>
      <c r="BF83" s="175" t="str">
        <f t="shared" si="17"/>
        <v/>
      </c>
      <c r="BG83" s="272"/>
      <c r="BH83" s="656" t="str">
        <f>IF($F$12="","",IF($BG83="","",HLOOKUP($F$12,別紙mast!$D$4:$K$7,4,FALSE)))</f>
        <v/>
      </c>
      <c r="BI83" s="656"/>
      <c r="BJ83" s="261" t="str">
        <f t="shared" si="3"/>
        <v/>
      </c>
      <c r="BK83" s="264"/>
      <c r="BL83" s="265"/>
      <c r="BM83" s="265"/>
      <c r="BN83" s="266"/>
      <c r="BO83" s="222"/>
      <c r="BP83" s="223"/>
      <c r="BQ83" s="223"/>
      <c r="BR83" s="224"/>
      <c r="BS83" s="267"/>
      <c r="BT83" s="268"/>
      <c r="BU83" s="270" t="str">
        <f t="shared" si="4"/>
        <v/>
      </c>
      <c r="BV83" s="269" t="str">
        <f t="shared" si="5"/>
        <v/>
      </c>
      <c r="BW83" s="247" t="str">
        <f t="shared" si="6"/>
        <v/>
      </c>
      <c r="BX83" s="271" t="str">
        <f t="shared" si="31"/>
        <v/>
      </c>
      <c r="BY83" s="410" t="str">
        <f t="shared" si="8"/>
        <v/>
      </c>
      <c r="BZ83" s="239"/>
      <c r="CA83" s="239"/>
      <c r="CB83" s="247" t="str">
        <f t="shared" si="32"/>
        <v/>
      </c>
      <c r="CC83" s="247" t="str">
        <f t="shared" si="33"/>
        <v/>
      </c>
      <c r="CD83" s="247" t="str">
        <f t="shared" si="34"/>
        <v/>
      </c>
      <c r="CE83" s="247" t="str">
        <f t="shared" si="35"/>
        <v/>
      </c>
      <c r="CF83" s="115"/>
      <c r="CG83" s="200" t="str">
        <f t="shared" si="29"/>
        <v/>
      </c>
      <c r="CH83" s="199" t="str">
        <f t="shared" si="22"/>
        <v/>
      </c>
      <c r="CI83" s="199" t="str">
        <f t="shared" si="23"/>
        <v/>
      </c>
      <c r="CJ83" s="199" t="str">
        <f t="shared" si="24"/>
        <v/>
      </c>
      <c r="CK83" s="203" t="str">
        <f t="shared" si="25"/>
        <v/>
      </c>
      <c r="CL83" s="203" t="str">
        <f t="shared" si="26"/>
        <v/>
      </c>
      <c r="CM83" s="203" t="str">
        <f t="shared" si="27"/>
        <v/>
      </c>
      <c r="CN83" s="203" t="str">
        <f t="shared" si="28"/>
        <v/>
      </c>
      <c r="CO83" s="199" t="str">
        <f t="shared" si="36"/>
        <v/>
      </c>
      <c r="CP83" s="226" t="str">
        <f t="shared" si="37"/>
        <v/>
      </c>
      <c r="CQ83" s="203" t="str">
        <f t="shared" si="10"/>
        <v/>
      </c>
      <c r="CR83" s="203" t="str">
        <f t="shared" si="11"/>
        <v/>
      </c>
      <c r="CS83" s="203" t="str">
        <f t="shared" si="12"/>
        <v/>
      </c>
      <c r="CT83" s="256" t="str">
        <f t="shared" si="13"/>
        <v/>
      </c>
      <c r="CU83" s="257" t="str">
        <f t="shared" si="14"/>
        <v/>
      </c>
      <c r="CV83" s="258" t="str">
        <f t="shared" si="15"/>
        <v/>
      </c>
      <c r="CW83" s="115"/>
      <c r="CX83" s="115"/>
      <c r="CY83" s="115"/>
      <c r="CZ83" s="115"/>
      <c r="DA83" s="115"/>
      <c r="DB83" s="115"/>
      <c r="DC83" s="115"/>
      <c r="DD83" s="115"/>
      <c r="DE83" s="115"/>
      <c r="DF83" s="115"/>
      <c r="DG83" s="115"/>
      <c r="DH83" s="115"/>
      <c r="DI83" s="125"/>
    </row>
    <row r="84" spans="2:113" ht="15.95" customHeight="1">
      <c r="B84" s="161">
        <v>54</v>
      </c>
      <c r="C84" s="670"/>
      <c r="D84" s="671"/>
      <c r="E84" s="671"/>
      <c r="F84" s="672"/>
      <c r="G84" s="673"/>
      <c r="H84" s="673"/>
      <c r="I84" s="674"/>
      <c r="J84" s="675"/>
      <c r="K84" s="682"/>
      <c r="L84" s="682"/>
      <c r="M84" s="682"/>
      <c r="N84" s="682"/>
      <c r="O84" s="682"/>
      <c r="P84" s="14" t="s">
        <v>3</v>
      </c>
      <c r="Q84" s="145" t="s">
        <v>3</v>
      </c>
      <c r="R84" s="145" t="s">
        <v>3</v>
      </c>
      <c r="S84" s="79" t="s">
        <v>3</v>
      </c>
      <c r="T84" s="683"/>
      <c r="U84" s="684"/>
      <c r="V84" s="685"/>
      <c r="W84" s="14" t="s">
        <v>3</v>
      </c>
      <c r="X84" s="145" t="s">
        <v>3</v>
      </c>
      <c r="Y84" s="145" t="s">
        <v>3</v>
      </c>
      <c r="Z84" s="79" t="s">
        <v>3</v>
      </c>
      <c r="AA84" s="683"/>
      <c r="AB84" s="684"/>
      <c r="AC84" s="684"/>
      <c r="AD84" s="14" t="s">
        <v>3</v>
      </c>
      <c r="AE84" s="16" t="s">
        <v>3</v>
      </c>
      <c r="AF84" s="16" t="s">
        <v>3</v>
      </c>
      <c r="AG84" s="16" t="s">
        <v>3</v>
      </c>
      <c r="AH84" s="16" t="s">
        <v>3</v>
      </c>
      <c r="AI84" s="79" t="s">
        <v>3</v>
      </c>
      <c r="AJ84" s="171"/>
      <c r="AK84" s="79" t="s">
        <v>3</v>
      </c>
      <c r="AL84" s="173"/>
      <c r="AM84" s="14" t="s">
        <v>3</v>
      </c>
      <c r="AN84" s="79" t="s">
        <v>3</v>
      </c>
      <c r="AO84" s="686"/>
      <c r="AP84" s="687"/>
      <c r="AQ84" s="687"/>
      <c r="AR84" s="687"/>
      <c r="AS84" s="251" t="str">
        <f t="shared" si="30"/>
        <v/>
      </c>
      <c r="AT84" s="14" t="s">
        <v>3</v>
      </c>
      <c r="AU84" s="16" t="s">
        <v>3</v>
      </c>
      <c r="AV84" s="154" t="s">
        <v>3</v>
      </c>
      <c r="AW84" s="159" t="s">
        <v>3</v>
      </c>
      <c r="AX84" s="79" t="s">
        <v>3</v>
      </c>
      <c r="AY84" s="79" t="s">
        <v>3</v>
      </c>
      <c r="AZ84" s="154" t="s">
        <v>3</v>
      </c>
      <c r="BA84" s="259"/>
      <c r="BB84" s="657" t="str">
        <f>IF($F$12="","",IF($BA84="","",HLOOKUP($F$12,別紙mast!$D$4:$K$7,3,FALSE)))</f>
        <v/>
      </c>
      <c r="BC84" s="657"/>
      <c r="BD84" s="260" t="str">
        <f t="shared" si="16"/>
        <v/>
      </c>
      <c r="BE84" s="260" t="str">
        <f>IF($F$12="","",IF($BA84="","",HLOOKUP($F$12,別紙mast!$D$9:$K$11,3,FALSE)))</f>
        <v/>
      </c>
      <c r="BF84" s="175" t="str">
        <f t="shared" si="17"/>
        <v/>
      </c>
      <c r="BG84" s="272"/>
      <c r="BH84" s="656" t="str">
        <f>IF($F$12="","",IF($BG84="","",HLOOKUP($F$12,別紙mast!$D$4:$K$7,4,FALSE)))</f>
        <v/>
      </c>
      <c r="BI84" s="656"/>
      <c r="BJ84" s="261" t="str">
        <f t="shared" si="3"/>
        <v/>
      </c>
      <c r="BK84" s="264"/>
      <c r="BL84" s="265"/>
      <c r="BM84" s="265"/>
      <c r="BN84" s="266"/>
      <c r="BO84" s="222"/>
      <c r="BP84" s="223"/>
      <c r="BQ84" s="223"/>
      <c r="BR84" s="224"/>
      <c r="BS84" s="267"/>
      <c r="BT84" s="268"/>
      <c r="BU84" s="270" t="str">
        <f t="shared" si="4"/>
        <v/>
      </c>
      <c r="BV84" s="269" t="str">
        <f t="shared" si="5"/>
        <v/>
      </c>
      <c r="BW84" s="247" t="str">
        <f t="shared" si="6"/>
        <v/>
      </c>
      <c r="BX84" s="271" t="str">
        <f t="shared" si="31"/>
        <v/>
      </c>
      <c r="BY84" s="410" t="str">
        <f t="shared" si="8"/>
        <v/>
      </c>
      <c r="BZ84" s="239"/>
      <c r="CA84" s="239"/>
      <c r="CB84" s="247" t="str">
        <f t="shared" si="32"/>
        <v/>
      </c>
      <c r="CC84" s="247" t="str">
        <f t="shared" si="33"/>
        <v/>
      </c>
      <c r="CD84" s="247" t="str">
        <f t="shared" si="34"/>
        <v/>
      </c>
      <c r="CE84" s="247" t="str">
        <f t="shared" si="35"/>
        <v/>
      </c>
      <c r="CF84" s="115"/>
      <c r="CG84" s="200" t="str">
        <f t="shared" si="29"/>
        <v/>
      </c>
      <c r="CH84" s="199" t="str">
        <f t="shared" si="22"/>
        <v/>
      </c>
      <c r="CI84" s="199" t="str">
        <f t="shared" si="23"/>
        <v/>
      </c>
      <c r="CJ84" s="199" t="str">
        <f t="shared" si="24"/>
        <v/>
      </c>
      <c r="CK84" s="203" t="str">
        <f t="shared" si="25"/>
        <v/>
      </c>
      <c r="CL84" s="203" t="str">
        <f t="shared" si="26"/>
        <v/>
      </c>
      <c r="CM84" s="203" t="str">
        <f t="shared" si="27"/>
        <v/>
      </c>
      <c r="CN84" s="203" t="str">
        <f t="shared" si="28"/>
        <v/>
      </c>
      <c r="CO84" s="199" t="str">
        <f t="shared" si="36"/>
        <v/>
      </c>
      <c r="CP84" s="226" t="str">
        <f t="shared" si="37"/>
        <v/>
      </c>
      <c r="CQ84" s="203" t="str">
        <f t="shared" si="10"/>
        <v/>
      </c>
      <c r="CR84" s="203" t="str">
        <f t="shared" si="11"/>
        <v/>
      </c>
      <c r="CS84" s="203" t="str">
        <f t="shared" si="12"/>
        <v/>
      </c>
      <c r="CT84" s="256" t="str">
        <f t="shared" si="13"/>
        <v/>
      </c>
      <c r="CU84" s="257" t="str">
        <f t="shared" si="14"/>
        <v/>
      </c>
      <c r="CV84" s="258" t="str">
        <f t="shared" si="15"/>
        <v/>
      </c>
      <c r="CW84" s="115"/>
      <c r="CX84" s="115"/>
      <c r="CY84" s="115"/>
      <c r="CZ84" s="115"/>
      <c r="DA84" s="115"/>
      <c r="DB84" s="115"/>
      <c r="DC84" s="115"/>
      <c r="DD84" s="115"/>
      <c r="DE84" s="115"/>
      <c r="DF84" s="115"/>
      <c r="DG84" s="115"/>
      <c r="DH84" s="115"/>
      <c r="DI84" s="125"/>
    </row>
    <row r="85" spans="2:113" ht="15.95" customHeight="1">
      <c r="B85" s="161">
        <v>55</v>
      </c>
      <c r="C85" s="670"/>
      <c r="D85" s="671"/>
      <c r="E85" s="671"/>
      <c r="F85" s="672"/>
      <c r="G85" s="673"/>
      <c r="H85" s="673"/>
      <c r="I85" s="674"/>
      <c r="J85" s="675"/>
      <c r="K85" s="682"/>
      <c r="L85" s="682"/>
      <c r="M85" s="682"/>
      <c r="N85" s="682"/>
      <c r="O85" s="682"/>
      <c r="P85" s="14" t="s">
        <v>3</v>
      </c>
      <c r="Q85" s="145" t="s">
        <v>3</v>
      </c>
      <c r="R85" s="145" t="s">
        <v>3</v>
      </c>
      <c r="S85" s="79" t="s">
        <v>3</v>
      </c>
      <c r="T85" s="683"/>
      <c r="U85" s="684"/>
      <c r="V85" s="685"/>
      <c r="W85" s="14" t="s">
        <v>3</v>
      </c>
      <c r="X85" s="145" t="s">
        <v>3</v>
      </c>
      <c r="Y85" s="145" t="s">
        <v>3</v>
      </c>
      <c r="Z85" s="79" t="s">
        <v>3</v>
      </c>
      <c r="AA85" s="683"/>
      <c r="AB85" s="684"/>
      <c r="AC85" s="684"/>
      <c r="AD85" s="14" t="s">
        <v>3</v>
      </c>
      <c r="AE85" s="16" t="s">
        <v>3</v>
      </c>
      <c r="AF85" s="16" t="s">
        <v>3</v>
      </c>
      <c r="AG85" s="16" t="s">
        <v>3</v>
      </c>
      <c r="AH85" s="16" t="s">
        <v>3</v>
      </c>
      <c r="AI85" s="79" t="s">
        <v>3</v>
      </c>
      <c r="AJ85" s="171"/>
      <c r="AK85" s="79" t="s">
        <v>3</v>
      </c>
      <c r="AL85" s="173"/>
      <c r="AM85" s="14" t="s">
        <v>3</v>
      </c>
      <c r="AN85" s="79" t="s">
        <v>3</v>
      </c>
      <c r="AO85" s="686"/>
      <c r="AP85" s="687"/>
      <c r="AQ85" s="687"/>
      <c r="AR85" s="687"/>
      <c r="AS85" s="251" t="str">
        <f t="shared" si="30"/>
        <v/>
      </c>
      <c r="AT85" s="14" t="s">
        <v>3</v>
      </c>
      <c r="AU85" s="16" t="s">
        <v>3</v>
      </c>
      <c r="AV85" s="154" t="s">
        <v>3</v>
      </c>
      <c r="AW85" s="159" t="s">
        <v>3</v>
      </c>
      <c r="AX85" s="79" t="s">
        <v>3</v>
      </c>
      <c r="AY85" s="79" t="s">
        <v>3</v>
      </c>
      <c r="AZ85" s="154" t="s">
        <v>3</v>
      </c>
      <c r="BA85" s="259"/>
      <c r="BB85" s="657" t="str">
        <f>IF($F$12="","",IF($BA85="","",HLOOKUP($F$12,別紙mast!$D$4:$K$7,3,FALSE)))</f>
        <v/>
      </c>
      <c r="BC85" s="657"/>
      <c r="BD85" s="260" t="str">
        <f t="shared" si="16"/>
        <v/>
      </c>
      <c r="BE85" s="260" t="str">
        <f>IF($F$12="","",IF($BA85="","",HLOOKUP($F$12,別紙mast!$D$9:$K$11,3,FALSE)))</f>
        <v/>
      </c>
      <c r="BF85" s="175" t="str">
        <f t="shared" si="17"/>
        <v/>
      </c>
      <c r="BG85" s="272"/>
      <c r="BH85" s="656" t="str">
        <f>IF($F$12="","",IF($BG85="","",HLOOKUP($F$12,別紙mast!$D$4:$K$7,4,FALSE)))</f>
        <v/>
      </c>
      <c r="BI85" s="656"/>
      <c r="BJ85" s="261" t="str">
        <f t="shared" si="3"/>
        <v/>
      </c>
      <c r="BK85" s="264"/>
      <c r="BL85" s="265"/>
      <c r="BM85" s="265"/>
      <c r="BN85" s="266"/>
      <c r="BO85" s="222"/>
      <c r="BP85" s="223"/>
      <c r="BQ85" s="223"/>
      <c r="BR85" s="224"/>
      <c r="BS85" s="267"/>
      <c r="BT85" s="268"/>
      <c r="BU85" s="270" t="str">
        <f t="shared" si="4"/>
        <v/>
      </c>
      <c r="BV85" s="269" t="str">
        <f t="shared" si="5"/>
        <v/>
      </c>
      <c r="BW85" s="247" t="str">
        <f t="shared" si="6"/>
        <v/>
      </c>
      <c r="BX85" s="271" t="str">
        <f t="shared" si="31"/>
        <v/>
      </c>
      <c r="BY85" s="410" t="str">
        <f t="shared" si="8"/>
        <v/>
      </c>
      <c r="BZ85" s="239"/>
      <c r="CA85" s="239"/>
      <c r="CB85" s="247" t="str">
        <f t="shared" si="32"/>
        <v/>
      </c>
      <c r="CC85" s="247" t="str">
        <f t="shared" si="33"/>
        <v/>
      </c>
      <c r="CD85" s="247" t="str">
        <f t="shared" si="34"/>
        <v/>
      </c>
      <c r="CE85" s="247" t="str">
        <f t="shared" si="35"/>
        <v/>
      </c>
      <c r="CF85" s="115"/>
      <c r="CG85" s="200" t="str">
        <f t="shared" si="29"/>
        <v/>
      </c>
      <c r="CH85" s="199" t="str">
        <f t="shared" si="22"/>
        <v/>
      </c>
      <c r="CI85" s="199" t="str">
        <f t="shared" si="23"/>
        <v/>
      </c>
      <c r="CJ85" s="199" t="str">
        <f t="shared" si="24"/>
        <v/>
      </c>
      <c r="CK85" s="203" t="str">
        <f t="shared" si="25"/>
        <v/>
      </c>
      <c r="CL85" s="203" t="str">
        <f t="shared" si="26"/>
        <v/>
      </c>
      <c r="CM85" s="203" t="str">
        <f t="shared" si="27"/>
        <v/>
      </c>
      <c r="CN85" s="203" t="str">
        <f t="shared" si="28"/>
        <v/>
      </c>
      <c r="CO85" s="199" t="str">
        <f t="shared" si="36"/>
        <v/>
      </c>
      <c r="CP85" s="226" t="str">
        <f t="shared" si="37"/>
        <v/>
      </c>
      <c r="CQ85" s="203" t="str">
        <f t="shared" si="10"/>
        <v/>
      </c>
      <c r="CR85" s="203" t="str">
        <f t="shared" si="11"/>
        <v/>
      </c>
      <c r="CS85" s="203" t="str">
        <f t="shared" si="12"/>
        <v/>
      </c>
      <c r="CT85" s="256" t="str">
        <f t="shared" si="13"/>
        <v/>
      </c>
      <c r="CU85" s="257" t="str">
        <f t="shared" si="14"/>
        <v/>
      </c>
      <c r="CV85" s="258" t="str">
        <f t="shared" si="15"/>
        <v/>
      </c>
      <c r="CW85" s="115"/>
      <c r="CX85" s="115"/>
      <c r="CY85" s="115"/>
      <c r="CZ85" s="115"/>
      <c r="DA85" s="115"/>
      <c r="DB85" s="115"/>
      <c r="DC85" s="115"/>
      <c r="DD85" s="115"/>
      <c r="DE85" s="115"/>
      <c r="DF85" s="115"/>
      <c r="DG85" s="115"/>
      <c r="DH85" s="115"/>
      <c r="DI85" s="125"/>
    </row>
    <row r="86" spans="2:113" ht="15.95" customHeight="1">
      <c r="B86" s="161">
        <v>56</v>
      </c>
      <c r="C86" s="670"/>
      <c r="D86" s="671"/>
      <c r="E86" s="671"/>
      <c r="F86" s="672"/>
      <c r="G86" s="673"/>
      <c r="H86" s="673"/>
      <c r="I86" s="674"/>
      <c r="J86" s="675"/>
      <c r="K86" s="682"/>
      <c r="L86" s="682"/>
      <c r="M86" s="682"/>
      <c r="N86" s="682"/>
      <c r="O86" s="682"/>
      <c r="P86" s="14" t="s">
        <v>3</v>
      </c>
      <c r="Q86" s="145" t="s">
        <v>3</v>
      </c>
      <c r="R86" s="145" t="s">
        <v>3</v>
      </c>
      <c r="S86" s="79" t="s">
        <v>3</v>
      </c>
      <c r="T86" s="683"/>
      <c r="U86" s="684"/>
      <c r="V86" s="685"/>
      <c r="W86" s="14" t="s">
        <v>3</v>
      </c>
      <c r="X86" s="145" t="s">
        <v>3</v>
      </c>
      <c r="Y86" s="145" t="s">
        <v>3</v>
      </c>
      <c r="Z86" s="79" t="s">
        <v>3</v>
      </c>
      <c r="AA86" s="683"/>
      <c r="AB86" s="684"/>
      <c r="AC86" s="684"/>
      <c r="AD86" s="14" t="s">
        <v>3</v>
      </c>
      <c r="AE86" s="16" t="s">
        <v>3</v>
      </c>
      <c r="AF86" s="16" t="s">
        <v>3</v>
      </c>
      <c r="AG86" s="16" t="s">
        <v>3</v>
      </c>
      <c r="AH86" s="16" t="s">
        <v>3</v>
      </c>
      <c r="AI86" s="79" t="s">
        <v>3</v>
      </c>
      <c r="AJ86" s="171"/>
      <c r="AK86" s="79" t="s">
        <v>3</v>
      </c>
      <c r="AL86" s="173"/>
      <c r="AM86" s="14" t="s">
        <v>3</v>
      </c>
      <c r="AN86" s="79" t="s">
        <v>3</v>
      </c>
      <c r="AO86" s="686"/>
      <c r="AP86" s="687"/>
      <c r="AQ86" s="687"/>
      <c r="AR86" s="687"/>
      <c r="AS86" s="251" t="str">
        <f t="shared" si="30"/>
        <v/>
      </c>
      <c r="AT86" s="14" t="s">
        <v>3</v>
      </c>
      <c r="AU86" s="16" t="s">
        <v>3</v>
      </c>
      <c r="AV86" s="154" t="s">
        <v>3</v>
      </c>
      <c r="AW86" s="159" t="s">
        <v>3</v>
      </c>
      <c r="AX86" s="79" t="s">
        <v>3</v>
      </c>
      <c r="AY86" s="79" t="s">
        <v>3</v>
      </c>
      <c r="AZ86" s="154" t="s">
        <v>3</v>
      </c>
      <c r="BA86" s="259"/>
      <c r="BB86" s="657" t="str">
        <f>IF($F$12="","",IF($BA86="","",HLOOKUP($F$12,別紙mast!$D$4:$K$7,3,FALSE)))</f>
        <v/>
      </c>
      <c r="BC86" s="657"/>
      <c r="BD86" s="260" t="str">
        <f t="shared" si="16"/>
        <v/>
      </c>
      <c r="BE86" s="260" t="str">
        <f>IF($F$12="","",IF($BA86="","",HLOOKUP($F$12,別紙mast!$D$9:$K$11,3,FALSE)))</f>
        <v/>
      </c>
      <c r="BF86" s="175" t="str">
        <f t="shared" si="17"/>
        <v/>
      </c>
      <c r="BG86" s="272"/>
      <c r="BH86" s="656" t="str">
        <f>IF($F$12="","",IF($BG86="","",HLOOKUP($F$12,別紙mast!$D$4:$K$7,4,FALSE)))</f>
        <v/>
      </c>
      <c r="BI86" s="656"/>
      <c r="BJ86" s="261" t="str">
        <f t="shared" si="3"/>
        <v/>
      </c>
      <c r="BK86" s="264"/>
      <c r="BL86" s="265"/>
      <c r="BM86" s="265"/>
      <c r="BN86" s="266"/>
      <c r="BO86" s="222"/>
      <c r="BP86" s="223"/>
      <c r="BQ86" s="223"/>
      <c r="BR86" s="224"/>
      <c r="BS86" s="267"/>
      <c r="BT86" s="268"/>
      <c r="BU86" s="270" t="str">
        <f t="shared" si="4"/>
        <v/>
      </c>
      <c r="BV86" s="269" t="str">
        <f t="shared" si="5"/>
        <v/>
      </c>
      <c r="BW86" s="247" t="str">
        <f t="shared" si="6"/>
        <v/>
      </c>
      <c r="BX86" s="271" t="str">
        <f t="shared" si="31"/>
        <v/>
      </c>
      <c r="BY86" s="410" t="str">
        <f t="shared" si="8"/>
        <v/>
      </c>
      <c r="BZ86" s="239"/>
      <c r="CA86" s="239"/>
      <c r="CB86" s="247" t="str">
        <f t="shared" si="32"/>
        <v/>
      </c>
      <c r="CC86" s="247" t="str">
        <f t="shared" si="33"/>
        <v/>
      </c>
      <c r="CD86" s="247" t="str">
        <f t="shared" si="34"/>
        <v/>
      </c>
      <c r="CE86" s="247" t="str">
        <f t="shared" si="35"/>
        <v/>
      </c>
      <c r="CF86" s="115"/>
      <c r="CG86" s="200" t="str">
        <f t="shared" si="29"/>
        <v/>
      </c>
      <c r="CH86" s="199" t="str">
        <f t="shared" si="22"/>
        <v/>
      </c>
      <c r="CI86" s="199" t="str">
        <f t="shared" si="23"/>
        <v/>
      </c>
      <c r="CJ86" s="199" t="str">
        <f t="shared" si="24"/>
        <v/>
      </c>
      <c r="CK86" s="203" t="str">
        <f t="shared" si="25"/>
        <v/>
      </c>
      <c r="CL86" s="203" t="str">
        <f t="shared" si="26"/>
        <v/>
      </c>
      <c r="CM86" s="203" t="str">
        <f t="shared" si="27"/>
        <v/>
      </c>
      <c r="CN86" s="203" t="str">
        <f t="shared" si="28"/>
        <v/>
      </c>
      <c r="CO86" s="199" t="str">
        <f t="shared" si="36"/>
        <v/>
      </c>
      <c r="CP86" s="226" t="str">
        <f t="shared" si="37"/>
        <v/>
      </c>
      <c r="CQ86" s="203" t="str">
        <f t="shared" si="10"/>
        <v/>
      </c>
      <c r="CR86" s="203" t="str">
        <f t="shared" si="11"/>
        <v/>
      </c>
      <c r="CS86" s="203" t="str">
        <f t="shared" si="12"/>
        <v/>
      </c>
      <c r="CT86" s="256" t="str">
        <f t="shared" si="13"/>
        <v/>
      </c>
      <c r="CU86" s="257" t="str">
        <f t="shared" si="14"/>
        <v/>
      </c>
      <c r="CV86" s="258" t="str">
        <f t="shared" si="15"/>
        <v/>
      </c>
      <c r="CW86" s="115"/>
      <c r="CX86" s="115"/>
      <c r="CY86" s="115"/>
      <c r="CZ86" s="115"/>
      <c r="DA86" s="115"/>
      <c r="DB86" s="115"/>
      <c r="DC86" s="115"/>
      <c r="DD86" s="115"/>
      <c r="DE86" s="115"/>
      <c r="DF86" s="115"/>
      <c r="DG86" s="115"/>
      <c r="DH86" s="115"/>
      <c r="DI86" s="125"/>
    </row>
    <row r="87" spans="2:113" ht="15.95" customHeight="1">
      <c r="B87" s="161">
        <v>57</v>
      </c>
      <c r="C87" s="670"/>
      <c r="D87" s="671"/>
      <c r="E87" s="671"/>
      <c r="F87" s="672"/>
      <c r="G87" s="673"/>
      <c r="H87" s="673"/>
      <c r="I87" s="674"/>
      <c r="J87" s="675"/>
      <c r="K87" s="682"/>
      <c r="L87" s="682"/>
      <c r="M87" s="682"/>
      <c r="N87" s="682"/>
      <c r="O87" s="682"/>
      <c r="P87" s="14" t="s">
        <v>3</v>
      </c>
      <c r="Q87" s="145" t="s">
        <v>3</v>
      </c>
      <c r="R87" s="145" t="s">
        <v>3</v>
      </c>
      <c r="S87" s="79" t="s">
        <v>3</v>
      </c>
      <c r="T87" s="683"/>
      <c r="U87" s="684"/>
      <c r="V87" s="685"/>
      <c r="W87" s="14" t="s">
        <v>3</v>
      </c>
      <c r="X87" s="145" t="s">
        <v>3</v>
      </c>
      <c r="Y87" s="145" t="s">
        <v>3</v>
      </c>
      <c r="Z87" s="79" t="s">
        <v>3</v>
      </c>
      <c r="AA87" s="683"/>
      <c r="AB87" s="684"/>
      <c r="AC87" s="684"/>
      <c r="AD87" s="14" t="s">
        <v>3</v>
      </c>
      <c r="AE87" s="16" t="s">
        <v>3</v>
      </c>
      <c r="AF87" s="16" t="s">
        <v>3</v>
      </c>
      <c r="AG87" s="16" t="s">
        <v>3</v>
      </c>
      <c r="AH87" s="16" t="s">
        <v>3</v>
      </c>
      <c r="AI87" s="79" t="s">
        <v>3</v>
      </c>
      <c r="AJ87" s="171"/>
      <c r="AK87" s="79" t="s">
        <v>3</v>
      </c>
      <c r="AL87" s="173"/>
      <c r="AM87" s="14" t="s">
        <v>3</v>
      </c>
      <c r="AN87" s="79" t="s">
        <v>3</v>
      </c>
      <c r="AO87" s="686"/>
      <c r="AP87" s="687"/>
      <c r="AQ87" s="687"/>
      <c r="AR87" s="687"/>
      <c r="AS87" s="251" t="str">
        <f t="shared" si="30"/>
        <v/>
      </c>
      <c r="AT87" s="14" t="s">
        <v>3</v>
      </c>
      <c r="AU87" s="16" t="s">
        <v>3</v>
      </c>
      <c r="AV87" s="154" t="s">
        <v>3</v>
      </c>
      <c r="AW87" s="159" t="s">
        <v>3</v>
      </c>
      <c r="AX87" s="79" t="s">
        <v>3</v>
      </c>
      <c r="AY87" s="79" t="s">
        <v>3</v>
      </c>
      <c r="AZ87" s="154" t="s">
        <v>3</v>
      </c>
      <c r="BA87" s="259"/>
      <c r="BB87" s="657" t="str">
        <f>IF($F$12="","",IF($BA87="","",HLOOKUP($F$12,別紙mast!$D$4:$K$7,3,FALSE)))</f>
        <v/>
      </c>
      <c r="BC87" s="657"/>
      <c r="BD87" s="260" t="str">
        <f t="shared" si="16"/>
        <v/>
      </c>
      <c r="BE87" s="260" t="str">
        <f>IF($F$12="","",IF($BA87="","",HLOOKUP($F$12,別紙mast!$D$9:$K$11,3,FALSE)))</f>
        <v/>
      </c>
      <c r="BF87" s="175" t="str">
        <f t="shared" si="17"/>
        <v/>
      </c>
      <c r="BG87" s="272"/>
      <c r="BH87" s="656" t="str">
        <f>IF($F$12="","",IF($BG87="","",HLOOKUP($F$12,別紙mast!$D$4:$K$7,4,FALSE)))</f>
        <v/>
      </c>
      <c r="BI87" s="656"/>
      <c r="BJ87" s="261" t="str">
        <f t="shared" si="3"/>
        <v/>
      </c>
      <c r="BK87" s="264"/>
      <c r="BL87" s="265"/>
      <c r="BM87" s="265"/>
      <c r="BN87" s="266"/>
      <c r="BO87" s="222"/>
      <c r="BP87" s="223"/>
      <c r="BQ87" s="223"/>
      <c r="BR87" s="224"/>
      <c r="BS87" s="267"/>
      <c r="BT87" s="268"/>
      <c r="BU87" s="270" t="str">
        <f t="shared" si="4"/>
        <v/>
      </c>
      <c r="BV87" s="269" t="str">
        <f t="shared" si="5"/>
        <v/>
      </c>
      <c r="BW87" s="247" t="str">
        <f t="shared" si="6"/>
        <v/>
      </c>
      <c r="BX87" s="271" t="str">
        <f t="shared" si="31"/>
        <v/>
      </c>
      <c r="BY87" s="410" t="str">
        <f t="shared" si="8"/>
        <v/>
      </c>
      <c r="BZ87" s="239"/>
      <c r="CA87" s="239"/>
      <c r="CB87" s="247" t="str">
        <f t="shared" si="32"/>
        <v/>
      </c>
      <c r="CC87" s="247" t="str">
        <f t="shared" si="33"/>
        <v/>
      </c>
      <c r="CD87" s="247" t="str">
        <f t="shared" si="34"/>
        <v/>
      </c>
      <c r="CE87" s="247" t="str">
        <f t="shared" si="35"/>
        <v/>
      </c>
      <c r="CF87" s="115"/>
      <c r="CG87" s="200" t="str">
        <f t="shared" si="29"/>
        <v/>
      </c>
      <c r="CH87" s="199" t="str">
        <f t="shared" si="22"/>
        <v/>
      </c>
      <c r="CI87" s="199" t="str">
        <f t="shared" si="23"/>
        <v/>
      </c>
      <c r="CJ87" s="199" t="str">
        <f t="shared" si="24"/>
        <v/>
      </c>
      <c r="CK87" s="203" t="str">
        <f t="shared" si="25"/>
        <v/>
      </c>
      <c r="CL87" s="203" t="str">
        <f t="shared" si="26"/>
        <v/>
      </c>
      <c r="CM87" s="203" t="str">
        <f t="shared" si="27"/>
        <v/>
      </c>
      <c r="CN87" s="203" t="str">
        <f t="shared" si="28"/>
        <v/>
      </c>
      <c r="CO87" s="199" t="str">
        <f t="shared" si="36"/>
        <v/>
      </c>
      <c r="CP87" s="226" t="str">
        <f t="shared" si="37"/>
        <v/>
      </c>
      <c r="CQ87" s="203" t="str">
        <f t="shared" si="10"/>
        <v/>
      </c>
      <c r="CR87" s="203" t="str">
        <f t="shared" si="11"/>
        <v/>
      </c>
      <c r="CS87" s="203" t="str">
        <f t="shared" si="12"/>
        <v/>
      </c>
      <c r="CT87" s="256" t="str">
        <f t="shared" si="13"/>
        <v/>
      </c>
      <c r="CU87" s="257" t="str">
        <f t="shared" si="14"/>
        <v/>
      </c>
      <c r="CV87" s="258" t="str">
        <f t="shared" si="15"/>
        <v/>
      </c>
      <c r="CW87" s="115"/>
      <c r="CX87" s="115"/>
      <c r="CY87" s="115"/>
      <c r="CZ87" s="115"/>
      <c r="DA87" s="115"/>
      <c r="DB87" s="115"/>
      <c r="DC87" s="115"/>
      <c r="DD87" s="115"/>
      <c r="DE87" s="115"/>
      <c r="DF87" s="115"/>
      <c r="DG87" s="115"/>
      <c r="DH87" s="115"/>
      <c r="DI87" s="125"/>
    </row>
    <row r="88" spans="2:113" ht="15.95" customHeight="1">
      <c r="B88" s="161">
        <v>58</v>
      </c>
      <c r="C88" s="670"/>
      <c r="D88" s="671"/>
      <c r="E88" s="671"/>
      <c r="F88" s="672"/>
      <c r="G88" s="673"/>
      <c r="H88" s="673"/>
      <c r="I88" s="674"/>
      <c r="J88" s="675"/>
      <c r="K88" s="682"/>
      <c r="L88" s="682"/>
      <c r="M88" s="682"/>
      <c r="N88" s="682"/>
      <c r="O88" s="682"/>
      <c r="P88" s="14" t="s">
        <v>3</v>
      </c>
      <c r="Q88" s="145" t="s">
        <v>3</v>
      </c>
      <c r="R88" s="145" t="s">
        <v>3</v>
      </c>
      <c r="S88" s="79" t="s">
        <v>3</v>
      </c>
      <c r="T88" s="683"/>
      <c r="U88" s="684"/>
      <c r="V88" s="685"/>
      <c r="W88" s="14" t="s">
        <v>3</v>
      </c>
      <c r="X88" s="145" t="s">
        <v>3</v>
      </c>
      <c r="Y88" s="145" t="s">
        <v>3</v>
      </c>
      <c r="Z88" s="79" t="s">
        <v>3</v>
      </c>
      <c r="AA88" s="683"/>
      <c r="AB88" s="684"/>
      <c r="AC88" s="684"/>
      <c r="AD88" s="14" t="s">
        <v>3</v>
      </c>
      <c r="AE88" s="16" t="s">
        <v>3</v>
      </c>
      <c r="AF88" s="16" t="s">
        <v>3</v>
      </c>
      <c r="AG88" s="16" t="s">
        <v>3</v>
      </c>
      <c r="AH88" s="16" t="s">
        <v>3</v>
      </c>
      <c r="AI88" s="79" t="s">
        <v>3</v>
      </c>
      <c r="AJ88" s="171"/>
      <c r="AK88" s="79" t="s">
        <v>3</v>
      </c>
      <c r="AL88" s="173"/>
      <c r="AM88" s="14" t="s">
        <v>3</v>
      </c>
      <c r="AN88" s="79" t="s">
        <v>3</v>
      </c>
      <c r="AO88" s="686"/>
      <c r="AP88" s="687"/>
      <c r="AQ88" s="687"/>
      <c r="AR88" s="687"/>
      <c r="AS88" s="251" t="str">
        <f t="shared" si="30"/>
        <v/>
      </c>
      <c r="AT88" s="14" t="s">
        <v>3</v>
      </c>
      <c r="AU88" s="16" t="s">
        <v>3</v>
      </c>
      <c r="AV88" s="154" t="s">
        <v>3</v>
      </c>
      <c r="AW88" s="159" t="s">
        <v>3</v>
      </c>
      <c r="AX88" s="79" t="s">
        <v>3</v>
      </c>
      <c r="AY88" s="79" t="s">
        <v>3</v>
      </c>
      <c r="AZ88" s="154" t="s">
        <v>3</v>
      </c>
      <c r="BA88" s="259"/>
      <c r="BB88" s="657" t="str">
        <f>IF($F$12="","",IF($BA88="","",HLOOKUP($F$12,別紙mast!$D$4:$K$7,3,FALSE)))</f>
        <v/>
      </c>
      <c r="BC88" s="657"/>
      <c r="BD88" s="260" t="str">
        <f t="shared" si="16"/>
        <v/>
      </c>
      <c r="BE88" s="260" t="str">
        <f>IF($F$12="","",IF($BA88="","",HLOOKUP($F$12,別紙mast!$D$9:$K$11,3,FALSE)))</f>
        <v/>
      </c>
      <c r="BF88" s="175" t="str">
        <f t="shared" si="17"/>
        <v/>
      </c>
      <c r="BG88" s="272"/>
      <c r="BH88" s="656" t="str">
        <f>IF($F$12="","",IF($BG88="","",HLOOKUP($F$12,別紙mast!$D$4:$K$7,4,FALSE)))</f>
        <v/>
      </c>
      <c r="BI88" s="656"/>
      <c r="BJ88" s="261" t="str">
        <f t="shared" si="3"/>
        <v/>
      </c>
      <c r="BK88" s="264"/>
      <c r="BL88" s="265"/>
      <c r="BM88" s="265"/>
      <c r="BN88" s="266"/>
      <c r="BO88" s="222"/>
      <c r="BP88" s="223"/>
      <c r="BQ88" s="223"/>
      <c r="BR88" s="224"/>
      <c r="BS88" s="267"/>
      <c r="BT88" s="268"/>
      <c r="BU88" s="270" t="str">
        <f t="shared" si="4"/>
        <v/>
      </c>
      <c r="BV88" s="269" t="str">
        <f t="shared" si="5"/>
        <v/>
      </c>
      <c r="BW88" s="247" t="str">
        <f t="shared" si="6"/>
        <v/>
      </c>
      <c r="BX88" s="271" t="str">
        <f t="shared" si="31"/>
        <v/>
      </c>
      <c r="BY88" s="410" t="str">
        <f t="shared" si="8"/>
        <v/>
      </c>
      <c r="BZ88" s="239"/>
      <c r="CA88" s="239"/>
      <c r="CB88" s="247" t="str">
        <f t="shared" si="32"/>
        <v/>
      </c>
      <c r="CC88" s="247" t="str">
        <f t="shared" si="33"/>
        <v/>
      </c>
      <c r="CD88" s="247" t="str">
        <f t="shared" si="34"/>
        <v/>
      </c>
      <c r="CE88" s="247" t="str">
        <f t="shared" si="35"/>
        <v/>
      </c>
      <c r="CF88" s="115"/>
      <c r="CG88" s="200" t="str">
        <f t="shared" si="29"/>
        <v/>
      </c>
      <c r="CH88" s="199" t="str">
        <f t="shared" si="22"/>
        <v/>
      </c>
      <c r="CI88" s="199" t="str">
        <f t="shared" si="23"/>
        <v/>
      </c>
      <c r="CJ88" s="199" t="str">
        <f t="shared" si="24"/>
        <v/>
      </c>
      <c r="CK88" s="203" t="str">
        <f t="shared" si="25"/>
        <v/>
      </c>
      <c r="CL88" s="203" t="str">
        <f t="shared" si="26"/>
        <v/>
      </c>
      <c r="CM88" s="203" t="str">
        <f t="shared" si="27"/>
        <v/>
      </c>
      <c r="CN88" s="203" t="str">
        <f t="shared" si="28"/>
        <v/>
      </c>
      <c r="CO88" s="199" t="str">
        <f t="shared" si="36"/>
        <v/>
      </c>
      <c r="CP88" s="226" t="str">
        <f t="shared" si="37"/>
        <v/>
      </c>
      <c r="CQ88" s="203" t="str">
        <f t="shared" si="10"/>
        <v/>
      </c>
      <c r="CR88" s="203" t="str">
        <f t="shared" si="11"/>
        <v/>
      </c>
      <c r="CS88" s="203" t="str">
        <f t="shared" si="12"/>
        <v/>
      </c>
      <c r="CT88" s="256" t="str">
        <f t="shared" si="13"/>
        <v/>
      </c>
      <c r="CU88" s="257" t="str">
        <f t="shared" si="14"/>
        <v/>
      </c>
      <c r="CV88" s="258" t="str">
        <f t="shared" si="15"/>
        <v/>
      </c>
      <c r="CW88" s="115"/>
      <c r="CX88" s="115"/>
      <c r="CY88" s="115"/>
      <c r="CZ88" s="115"/>
      <c r="DA88" s="115"/>
      <c r="DB88" s="115"/>
      <c r="DC88" s="115"/>
      <c r="DD88" s="115"/>
      <c r="DE88" s="115"/>
      <c r="DF88" s="115"/>
      <c r="DG88" s="115"/>
      <c r="DH88" s="115"/>
      <c r="DI88" s="125"/>
    </row>
    <row r="89" spans="2:113" ht="15.95" customHeight="1">
      <c r="B89" s="161">
        <v>59</v>
      </c>
      <c r="C89" s="670"/>
      <c r="D89" s="671"/>
      <c r="E89" s="671"/>
      <c r="F89" s="672"/>
      <c r="G89" s="673"/>
      <c r="H89" s="673"/>
      <c r="I89" s="674"/>
      <c r="J89" s="675"/>
      <c r="K89" s="682"/>
      <c r="L89" s="682"/>
      <c r="M89" s="682"/>
      <c r="N89" s="682"/>
      <c r="O89" s="682"/>
      <c r="P89" s="14" t="s">
        <v>3</v>
      </c>
      <c r="Q89" s="145" t="s">
        <v>3</v>
      </c>
      <c r="R89" s="145" t="s">
        <v>3</v>
      </c>
      <c r="S89" s="79" t="s">
        <v>3</v>
      </c>
      <c r="T89" s="683"/>
      <c r="U89" s="684"/>
      <c r="V89" s="685"/>
      <c r="W89" s="14" t="s">
        <v>3</v>
      </c>
      <c r="X89" s="145" t="s">
        <v>3</v>
      </c>
      <c r="Y89" s="145" t="s">
        <v>3</v>
      </c>
      <c r="Z89" s="79" t="s">
        <v>3</v>
      </c>
      <c r="AA89" s="683"/>
      <c r="AB89" s="684"/>
      <c r="AC89" s="684"/>
      <c r="AD89" s="14" t="s">
        <v>3</v>
      </c>
      <c r="AE89" s="16" t="s">
        <v>3</v>
      </c>
      <c r="AF89" s="16" t="s">
        <v>3</v>
      </c>
      <c r="AG89" s="16" t="s">
        <v>3</v>
      </c>
      <c r="AH89" s="16" t="s">
        <v>3</v>
      </c>
      <c r="AI89" s="79" t="s">
        <v>3</v>
      </c>
      <c r="AJ89" s="171"/>
      <c r="AK89" s="79" t="s">
        <v>3</v>
      </c>
      <c r="AL89" s="173"/>
      <c r="AM89" s="14" t="s">
        <v>3</v>
      </c>
      <c r="AN89" s="79" t="s">
        <v>3</v>
      </c>
      <c r="AO89" s="686"/>
      <c r="AP89" s="687"/>
      <c r="AQ89" s="687"/>
      <c r="AR89" s="687"/>
      <c r="AS89" s="251" t="str">
        <f t="shared" si="30"/>
        <v/>
      </c>
      <c r="AT89" s="14" t="s">
        <v>3</v>
      </c>
      <c r="AU89" s="16" t="s">
        <v>3</v>
      </c>
      <c r="AV89" s="154" t="s">
        <v>3</v>
      </c>
      <c r="AW89" s="159" t="s">
        <v>3</v>
      </c>
      <c r="AX89" s="79" t="s">
        <v>3</v>
      </c>
      <c r="AY89" s="79" t="s">
        <v>3</v>
      </c>
      <c r="AZ89" s="154" t="s">
        <v>3</v>
      </c>
      <c r="BA89" s="259"/>
      <c r="BB89" s="657" t="str">
        <f>IF($F$12="","",IF($BA89="","",HLOOKUP($F$12,別紙mast!$D$4:$K$7,3,FALSE)))</f>
        <v/>
      </c>
      <c r="BC89" s="657"/>
      <c r="BD89" s="260" t="str">
        <f t="shared" si="16"/>
        <v/>
      </c>
      <c r="BE89" s="260" t="str">
        <f>IF($F$12="","",IF($BA89="","",HLOOKUP($F$12,別紙mast!$D$9:$K$11,3,FALSE)))</f>
        <v/>
      </c>
      <c r="BF89" s="175" t="str">
        <f t="shared" si="17"/>
        <v/>
      </c>
      <c r="BG89" s="272"/>
      <c r="BH89" s="656" t="str">
        <f>IF($F$12="","",IF($BG89="","",HLOOKUP($F$12,別紙mast!$D$4:$K$7,4,FALSE)))</f>
        <v/>
      </c>
      <c r="BI89" s="656"/>
      <c r="BJ89" s="261" t="str">
        <f t="shared" si="3"/>
        <v/>
      </c>
      <c r="BK89" s="264"/>
      <c r="BL89" s="265"/>
      <c r="BM89" s="265"/>
      <c r="BN89" s="266"/>
      <c r="BO89" s="222"/>
      <c r="BP89" s="223"/>
      <c r="BQ89" s="223"/>
      <c r="BR89" s="224"/>
      <c r="BS89" s="267"/>
      <c r="BT89" s="268"/>
      <c r="BU89" s="270" t="str">
        <f t="shared" si="4"/>
        <v/>
      </c>
      <c r="BV89" s="269" t="str">
        <f t="shared" si="5"/>
        <v/>
      </c>
      <c r="BW89" s="247" t="str">
        <f t="shared" si="6"/>
        <v/>
      </c>
      <c r="BX89" s="271" t="str">
        <f t="shared" si="31"/>
        <v/>
      </c>
      <c r="BY89" s="410" t="str">
        <f t="shared" si="8"/>
        <v/>
      </c>
      <c r="BZ89" s="239"/>
      <c r="CA89" s="239"/>
      <c r="CB89" s="247" t="str">
        <f t="shared" si="32"/>
        <v/>
      </c>
      <c r="CC89" s="247" t="str">
        <f t="shared" si="33"/>
        <v/>
      </c>
      <c r="CD89" s="247" t="str">
        <f t="shared" si="34"/>
        <v/>
      </c>
      <c r="CE89" s="247" t="str">
        <f t="shared" si="35"/>
        <v/>
      </c>
      <c r="CF89" s="115"/>
      <c r="CG89" s="200" t="str">
        <f t="shared" si="29"/>
        <v/>
      </c>
      <c r="CH89" s="199" t="str">
        <f t="shared" si="22"/>
        <v/>
      </c>
      <c r="CI89" s="199" t="str">
        <f t="shared" si="23"/>
        <v/>
      </c>
      <c r="CJ89" s="199" t="str">
        <f t="shared" si="24"/>
        <v/>
      </c>
      <c r="CK89" s="203" t="str">
        <f t="shared" si="25"/>
        <v/>
      </c>
      <c r="CL89" s="203" t="str">
        <f t="shared" si="26"/>
        <v/>
      </c>
      <c r="CM89" s="203" t="str">
        <f t="shared" si="27"/>
        <v/>
      </c>
      <c r="CN89" s="203" t="str">
        <f t="shared" si="28"/>
        <v/>
      </c>
      <c r="CO89" s="199" t="str">
        <f t="shared" si="36"/>
        <v/>
      </c>
      <c r="CP89" s="226" t="str">
        <f t="shared" si="37"/>
        <v/>
      </c>
      <c r="CQ89" s="203" t="str">
        <f t="shared" si="10"/>
        <v/>
      </c>
      <c r="CR89" s="203" t="str">
        <f t="shared" si="11"/>
        <v/>
      </c>
      <c r="CS89" s="203" t="str">
        <f t="shared" si="12"/>
        <v/>
      </c>
      <c r="CT89" s="256" t="str">
        <f t="shared" si="13"/>
        <v/>
      </c>
      <c r="CU89" s="257" t="str">
        <f t="shared" si="14"/>
        <v/>
      </c>
      <c r="CV89" s="258" t="str">
        <f t="shared" si="15"/>
        <v/>
      </c>
      <c r="CW89" s="115"/>
      <c r="CX89" s="115"/>
      <c r="CY89" s="115"/>
      <c r="CZ89" s="115"/>
      <c r="DA89" s="115"/>
      <c r="DB89" s="115"/>
      <c r="DC89" s="115"/>
      <c r="DD89" s="115"/>
      <c r="DE89" s="115"/>
      <c r="DF89" s="115"/>
      <c r="DG89" s="115"/>
      <c r="DH89" s="115"/>
      <c r="DI89" s="125"/>
    </row>
    <row r="90" spans="2:113" ht="15.95" customHeight="1">
      <c r="B90" s="161">
        <v>60</v>
      </c>
      <c r="C90" s="670"/>
      <c r="D90" s="671"/>
      <c r="E90" s="671"/>
      <c r="F90" s="672"/>
      <c r="G90" s="673"/>
      <c r="H90" s="673"/>
      <c r="I90" s="674"/>
      <c r="J90" s="675"/>
      <c r="K90" s="682"/>
      <c r="L90" s="682"/>
      <c r="M90" s="682"/>
      <c r="N90" s="682"/>
      <c r="O90" s="682"/>
      <c r="P90" s="14" t="s">
        <v>3</v>
      </c>
      <c r="Q90" s="145" t="s">
        <v>3</v>
      </c>
      <c r="R90" s="145" t="s">
        <v>3</v>
      </c>
      <c r="S90" s="79" t="s">
        <v>3</v>
      </c>
      <c r="T90" s="683"/>
      <c r="U90" s="684"/>
      <c r="V90" s="685"/>
      <c r="W90" s="14" t="s">
        <v>3</v>
      </c>
      <c r="X90" s="145" t="s">
        <v>3</v>
      </c>
      <c r="Y90" s="145" t="s">
        <v>3</v>
      </c>
      <c r="Z90" s="79" t="s">
        <v>3</v>
      </c>
      <c r="AA90" s="683"/>
      <c r="AB90" s="684"/>
      <c r="AC90" s="684"/>
      <c r="AD90" s="14" t="s">
        <v>3</v>
      </c>
      <c r="AE90" s="16" t="s">
        <v>3</v>
      </c>
      <c r="AF90" s="16" t="s">
        <v>3</v>
      </c>
      <c r="AG90" s="16" t="s">
        <v>3</v>
      </c>
      <c r="AH90" s="16" t="s">
        <v>3</v>
      </c>
      <c r="AI90" s="79" t="s">
        <v>3</v>
      </c>
      <c r="AJ90" s="171"/>
      <c r="AK90" s="79" t="s">
        <v>3</v>
      </c>
      <c r="AL90" s="173"/>
      <c r="AM90" s="14" t="s">
        <v>3</v>
      </c>
      <c r="AN90" s="79" t="s">
        <v>3</v>
      </c>
      <c r="AO90" s="686"/>
      <c r="AP90" s="687"/>
      <c r="AQ90" s="687"/>
      <c r="AR90" s="687"/>
      <c r="AS90" s="251" t="str">
        <f t="shared" si="30"/>
        <v/>
      </c>
      <c r="AT90" s="14" t="s">
        <v>3</v>
      </c>
      <c r="AU90" s="16" t="s">
        <v>3</v>
      </c>
      <c r="AV90" s="154" t="s">
        <v>3</v>
      </c>
      <c r="AW90" s="159" t="s">
        <v>3</v>
      </c>
      <c r="AX90" s="79" t="s">
        <v>3</v>
      </c>
      <c r="AY90" s="79" t="s">
        <v>3</v>
      </c>
      <c r="AZ90" s="154" t="s">
        <v>3</v>
      </c>
      <c r="BA90" s="259"/>
      <c r="BB90" s="657" t="str">
        <f>IF($F$12="","",IF($BA90="","",HLOOKUP($F$12,別紙mast!$D$4:$K$7,3,FALSE)))</f>
        <v/>
      </c>
      <c r="BC90" s="657"/>
      <c r="BD90" s="260" t="str">
        <f t="shared" si="16"/>
        <v/>
      </c>
      <c r="BE90" s="260" t="str">
        <f>IF($F$12="","",IF($BA90="","",HLOOKUP($F$12,別紙mast!$D$9:$K$11,3,FALSE)))</f>
        <v/>
      </c>
      <c r="BF90" s="175" t="str">
        <f t="shared" si="17"/>
        <v/>
      </c>
      <c r="BG90" s="272"/>
      <c r="BH90" s="656" t="str">
        <f>IF($F$12="","",IF($BG90="","",HLOOKUP($F$12,別紙mast!$D$4:$K$7,4,FALSE)))</f>
        <v/>
      </c>
      <c r="BI90" s="656"/>
      <c r="BJ90" s="261" t="str">
        <f t="shared" si="3"/>
        <v/>
      </c>
      <c r="BK90" s="264"/>
      <c r="BL90" s="265"/>
      <c r="BM90" s="265"/>
      <c r="BN90" s="266"/>
      <c r="BO90" s="222"/>
      <c r="BP90" s="223"/>
      <c r="BQ90" s="223"/>
      <c r="BR90" s="224"/>
      <c r="BS90" s="267"/>
      <c r="BT90" s="268"/>
      <c r="BU90" s="270" t="str">
        <f t="shared" si="4"/>
        <v/>
      </c>
      <c r="BV90" s="269" t="str">
        <f t="shared" si="5"/>
        <v/>
      </c>
      <c r="BW90" s="247" t="str">
        <f t="shared" si="6"/>
        <v/>
      </c>
      <c r="BX90" s="271" t="str">
        <f t="shared" si="31"/>
        <v/>
      </c>
      <c r="BY90" s="410" t="str">
        <f t="shared" si="8"/>
        <v/>
      </c>
      <c r="BZ90" s="239"/>
      <c r="CA90" s="239"/>
      <c r="CB90" s="247" t="str">
        <f t="shared" si="32"/>
        <v/>
      </c>
      <c r="CC90" s="247" t="str">
        <f t="shared" si="33"/>
        <v/>
      </c>
      <c r="CD90" s="247" t="str">
        <f t="shared" si="34"/>
        <v/>
      </c>
      <c r="CE90" s="247" t="str">
        <f t="shared" si="35"/>
        <v/>
      </c>
      <c r="CF90" s="115"/>
      <c r="CG90" s="200" t="str">
        <f t="shared" si="29"/>
        <v/>
      </c>
      <c r="CH90" s="199" t="str">
        <f t="shared" si="22"/>
        <v/>
      </c>
      <c r="CI90" s="199" t="str">
        <f t="shared" si="23"/>
        <v/>
      </c>
      <c r="CJ90" s="199" t="str">
        <f t="shared" si="24"/>
        <v/>
      </c>
      <c r="CK90" s="203" t="str">
        <f t="shared" si="25"/>
        <v/>
      </c>
      <c r="CL90" s="203" t="str">
        <f t="shared" si="26"/>
        <v/>
      </c>
      <c r="CM90" s="203" t="str">
        <f t="shared" si="27"/>
        <v/>
      </c>
      <c r="CN90" s="203" t="str">
        <f t="shared" si="28"/>
        <v/>
      </c>
      <c r="CO90" s="199" t="str">
        <f t="shared" si="36"/>
        <v/>
      </c>
      <c r="CP90" s="226" t="str">
        <f t="shared" si="37"/>
        <v/>
      </c>
      <c r="CQ90" s="203" t="str">
        <f t="shared" si="10"/>
        <v/>
      </c>
      <c r="CR90" s="203" t="str">
        <f t="shared" si="11"/>
        <v/>
      </c>
      <c r="CS90" s="203" t="str">
        <f t="shared" si="12"/>
        <v/>
      </c>
      <c r="CT90" s="256" t="str">
        <f t="shared" si="13"/>
        <v/>
      </c>
      <c r="CU90" s="257" t="str">
        <f t="shared" si="14"/>
        <v/>
      </c>
      <c r="CV90" s="258" t="str">
        <f t="shared" si="15"/>
        <v/>
      </c>
      <c r="CW90" s="115"/>
      <c r="CX90" s="115"/>
      <c r="CY90" s="115"/>
      <c r="CZ90" s="115"/>
      <c r="DA90" s="115"/>
      <c r="DB90" s="115"/>
      <c r="DC90" s="115"/>
      <c r="DD90" s="115"/>
      <c r="DE90" s="115"/>
      <c r="DF90" s="115"/>
      <c r="DG90" s="115"/>
      <c r="DH90" s="115"/>
      <c r="DI90" s="125"/>
    </row>
    <row r="91" spans="2:113" ht="15.95" customHeight="1">
      <c r="B91" s="161">
        <v>61</v>
      </c>
      <c r="C91" s="670"/>
      <c r="D91" s="671"/>
      <c r="E91" s="671"/>
      <c r="F91" s="672"/>
      <c r="G91" s="673"/>
      <c r="H91" s="673"/>
      <c r="I91" s="674"/>
      <c r="J91" s="675"/>
      <c r="K91" s="682"/>
      <c r="L91" s="682"/>
      <c r="M91" s="682"/>
      <c r="N91" s="682"/>
      <c r="O91" s="682"/>
      <c r="P91" s="14" t="s">
        <v>3</v>
      </c>
      <c r="Q91" s="145" t="s">
        <v>3</v>
      </c>
      <c r="R91" s="145" t="s">
        <v>3</v>
      </c>
      <c r="S91" s="79" t="s">
        <v>3</v>
      </c>
      <c r="T91" s="683"/>
      <c r="U91" s="684"/>
      <c r="V91" s="685"/>
      <c r="W91" s="14" t="s">
        <v>3</v>
      </c>
      <c r="X91" s="145" t="s">
        <v>3</v>
      </c>
      <c r="Y91" s="145" t="s">
        <v>3</v>
      </c>
      <c r="Z91" s="79" t="s">
        <v>3</v>
      </c>
      <c r="AA91" s="683"/>
      <c r="AB91" s="684"/>
      <c r="AC91" s="684"/>
      <c r="AD91" s="14" t="s">
        <v>3</v>
      </c>
      <c r="AE91" s="16" t="s">
        <v>3</v>
      </c>
      <c r="AF91" s="16" t="s">
        <v>3</v>
      </c>
      <c r="AG91" s="16" t="s">
        <v>3</v>
      </c>
      <c r="AH91" s="16" t="s">
        <v>3</v>
      </c>
      <c r="AI91" s="79" t="s">
        <v>3</v>
      </c>
      <c r="AJ91" s="171"/>
      <c r="AK91" s="79" t="s">
        <v>3</v>
      </c>
      <c r="AL91" s="173"/>
      <c r="AM91" s="14" t="s">
        <v>3</v>
      </c>
      <c r="AN91" s="79" t="s">
        <v>3</v>
      </c>
      <c r="AO91" s="686"/>
      <c r="AP91" s="687"/>
      <c r="AQ91" s="687"/>
      <c r="AR91" s="687"/>
      <c r="AS91" s="251" t="str">
        <f t="shared" si="30"/>
        <v/>
      </c>
      <c r="AT91" s="15" t="s">
        <v>3</v>
      </c>
      <c r="AU91" s="16" t="s">
        <v>3</v>
      </c>
      <c r="AV91" s="154" t="s">
        <v>3</v>
      </c>
      <c r="AW91" s="159" t="s">
        <v>3</v>
      </c>
      <c r="AX91" s="79" t="s">
        <v>3</v>
      </c>
      <c r="AY91" s="79" t="s">
        <v>3</v>
      </c>
      <c r="AZ91" s="154" t="s">
        <v>3</v>
      </c>
      <c r="BA91" s="259"/>
      <c r="BB91" s="657" t="str">
        <f>IF($F$12="","",IF($BA91="","",HLOOKUP($F$12,別紙mast!$D$4:$K$7,3,FALSE)))</f>
        <v/>
      </c>
      <c r="BC91" s="657"/>
      <c r="BD91" s="260" t="str">
        <f t="shared" si="16"/>
        <v/>
      </c>
      <c r="BE91" s="260" t="str">
        <f>IF($F$12="","",IF($BA91="","",HLOOKUP($F$12,別紙mast!$D$9:$K$11,3,FALSE)))</f>
        <v/>
      </c>
      <c r="BF91" s="175" t="str">
        <f t="shared" si="17"/>
        <v/>
      </c>
      <c r="BG91" s="272"/>
      <c r="BH91" s="656" t="str">
        <f>IF($F$12="","",IF($BG91="","",HLOOKUP($F$12,別紙mast!$D$4:$K$7,4,FALSE)))</f>
        <v/>
      </c>
      <c r="BI91" s="656"/>
      <c r="BJ91" s="261" t="str">
        <f t="shared" si="3"/>
        <v/>
      </c>
      <c r="BK91" s="264"/>
      <c r="BL91" s="265"/>
      <c r="BM91" s="265"/>
      <c r="BN91" s="266"/>
      <c r="BO91" s="222"/>
      <c r="BP91" s="223"/>
      <c r="BQ91" s="223"/>
      <c r="BR91" s="224"/>
      <c r="BS91" s="267"/>
      <c r="BT91" s="268"/>
      <c r="BU91" s="270" t="str">
        <f t="shared" si="4"/>
        <v/>
      </c>
      <c r="BV91" s="269" t="str">
        <f t="shared" si="5"/>
        <v/>
      </c>
      <c r="BW91" s="247" t="str">
        <f t="shared" si="6"/>
        <v/>
      </c>
      <c r="BX91" s="271" t="str">
        <f t="shared" si="31"/>
        <v/>
      </c>
      <c r="BY91" s="410" t="str">
        <f t="shared" si="8"/>
        <v/>
      </c>
      <c r="BZ91" s="239"/>
      <c r="CA91" s="239"/>
      <c r="CB91" s="247" t="str">
        <f t="shared" si="32"/>
        <v/>
      </c>
      <c r="CC91" s="247" t="str">
        <f t="shared" si="33"/>
        <v/>
      </c>
      <c r="CD91" s="247" t="str">
        <f t="shared" si="34"/>
        <v/>
      </c>
      <c r="CE91" s="247" t="str">
        <f t="shared" si="35"/>
        <v/>
      </c>
      <c r="CF91" s="115"/>
      <c r="CG91" s="200" t="str">
        <f t="shared" si="29"/>
        <v/>
      </c>
      <c r="CH91" s="199" t="str">
        <f t="shared" si="22"/>
        <v/>
      </c>
      <c r="CI91" s="199" t="str">
        <f t="shared" si="23"/>
        <v/>
      </c>
      <c r="CJ91" s="199" t="str">
        <f t="shared" si="24"/>
        <v/>
      </c>
      <c r="CK91" s="203" t="str">
        <f t="shared" si="25"/>
        <v/>
      </c>
      <c r="CL91" s="203" t="str">
        <f t="shared" si="26"/>
        <v/>
      </c>
      <c r="CM91" s="203" t="str">
        <f t="shared" si="27"/>
        <v/>
      </c>
      <c r="CN91" s="203" t="str">
        <f t="shared" si="28"/>
        <v/>
      </c>
      <c r="CO91" s="199" t="str">
        <f t="shared" si="36"/>
        <v/>
      </c>
      <c r="CP91" s="226" t="str">
        <f t="shared" si="37"/>
        <v/>
      </c>
      <c r="CQ91" s="203" t="str">
        <f t="shared" si="10"/>
        <v/>
      </c>
      <c r="CR91" s="203" t="str">
        <f t="shared" si="11"/>
        <v/>
      </c>
      <c r="CS91" s="203" t="str">
        <f t="shared" si="12"/>
        <v/>
      </c>
      <c r="CT91" s="256" t="str">
        <f t="shared" si="13"/>
        <v/>
      </c>
      <c r="CU91" s="257" t="str">
        <f t="shared" si="14"/>
        <v/>
      </c>
      <c r="CV91" s="258" t="str">
        <f t="shared" si="15"/>
        <v/>
      </c>
      <c r="CW91" s="115"/>
      <c r="CX91" s="115"/>
      <c r="CY91" s="115"/>
      <c r="CZ91" s="115"/>
      <c r="DA91" s="115"/>
      <c r="DB91" s="115"/>
      <c r="DC91" s="115"/>
      <c r="DD91" s="115"/>
      <c r="DE91" s="115"/>
      <c r="DF91" s="115"/>
      <c r="DG91" s="115"/>
      <c r="DH91" s="115"/>
      <c r="DI91" s="125"/>
    </row>
    <row r="92" spans="2:113" ht="15.95" customHeight="1">
      <c r="B92" s="161">
        <v>62</v>
      </c>
      <c r="C92" s="670"/>
      <c r="D92" s="671"/>
      <c r="E92" s="671"/>
      <c r="F92" s="672"/>
      <c r="G92" s="673"/>
      <c r="H92" s="673"/>
      <c r="I92" s="674"/>
      <c r="J92" s="675"/>
      <c r="K92" s="682"/>
      <c r="L92" s="682"/>
      <c r="M92" s="682"/>
      <c r="N92" s="682"/>
      <c r="O92" s="682"/>
      <c r="P92" s="14" t="s">
        <v>3</v>
      </c>
      <c r="Q92" s="145" t="s">
        <v>3</v>
      </c>
      <c r="R92" s="145" t="s">
        <v>3</v>
      </c>
      <c r="S92" s="79" t="s">
        <v>3</v>
      </c>
      <c r="T92" s="683"/>
      <c r="U92" s="684"/>
      <c r="V92" s="685"/>
      <c r="W92" s="14" t="s">
        <v>3</v>
      </c>
      <c r="X92" s="145" t="s">
        <v>3</v>
      </c>
      <c r="Y92" s="145" t="s">
        <v>3</v>
      </c>
      <c r="Z92" s="79" t="s">
        <v>3</v>
      </c>
      <c r="AA92" s="683"/>
      <c r="AB92" s="684"/>
      <c r="AC92" s="684"/>
      <c r="AD92" s="14" t="s">
        <v>3</v>
      </c>
      <c r="AE92" s="16" t="s">
        <v>3</v>
      </c>
      <c r="AF92" s="16" t="s">
        <v>3</v>
      </c>
      <c r="AG92" s="16" t="s">
        <v>3</v>
      </c>
      <c r="AH92" s="16" t="s">
        <v>3</v>
      </c>
      <c r="AI92" s="79" t="s">
        <v>3</v>
      </c>
      <c r="AJ92" s="171"/>
      <c r="AK92" s="79" t="s">
        <v>3</v>
      </c>
      <c r="AL92" s="173"/>
      <c r="AM92" s="14" t="s">
        <v>3</v>
      </c>
      <c r="AN92" s="79" t="s">
        <v>3</v>
      </c>
      <c r="AO92" s="686"/>
      <c r="AP92" s="687"/>
      <c r="AQ92" s="687"/>
      <c r="AR92" s="687"/>
      <c r="AS92" s="251" t="str">
        <f t="shared" si="30"/>
        <v/>
      </c>
      <c r="AT92" s="14" t="s">
        <v>3</v>
      </c>
      <c r="AU92" s="16" t="s">
        <v>3</v>
      </c>
      <c r="AV92" s="154" t="s">
        <v>3</v>
      </c>
      <c r="AW92" s="159" t="s">
        <v>3</v>
      </c>
      <c r="AX92" s="79" t="s">
        <v>3</v>
      </c>
      <c r="AY92" s="79" t="s">
        <v>3</v>
      </c>
      <c r="AZ92" s="154" t="s">
        <v>3</v>
      </c>
      <c r="BA92" s="259"/>
      <c r="BB92" s="657" t="str">
        <f>IF($F$12="","",IF($BA92="","",HLOOKUP($F$12,別紙mast!$D$4:$K$7,3,FALSE)))</f>
        <v/>
      </c>
      <c r="BC92" s="657"/>
      <c r="BD92" s="260" t="str">
        <f t="shared" si="16"/>
        <v/>
      </c>
      <c r="BE92" s="260" t="str">
        <f>IF($F$12="","",IF($BA92="","",HLOOKUP($F$12,別紙mast!$D$9:$K$11,3,FALSE)))</f>
        <v/>
      </c>
      <c r="BF92" s="175" t="str">
        <f t="shared" si="17"/>
        <v/>
      </c>
      <c r="BG92" s="272"/>
      <c r="BH92" s="656" t="str">
        <f>IF($F$12="","",IF($BG92="","",HLOOKUP($F$12,別紙mast!$D$4:$K$7,4,FALSE)))</f>
        <v/>
      </c>
      <c r="BI92" s="656"/>
      <c r="BJ92" s="261" t="str">
        <f t="shared" si="3"/>
        <v/>
      </c>
      <c r="BK92" s="264"/>
      <c r="BL92" s="265"/>
      <c r="BM92" s="265"/>
      <c r="BN92" s="266"/>
      <c r="BO92" s="222"/>
      <c r="BP92" s="223"/>
      <c r="BQ92" s="223"/>
      <c r="BR92" s="224"/>
      <c r="BS92" s="267"/>
      <c r="BT92" s="268"/>
      <c r="BU92" s="270" t="str">
        <f t="shared" si="4"/>
        <v/>
      </c>
      <c r="BV92" s="269" t="str">
        <f t="shared" si="5"/>
        <v/>
      </c>
      <c r="BW92" s="247" t="str">
        <f t="shared" si="6"/>
        <v/>
      </c>
      <c r="BX92" s="271" t="str">
        <f t="shared" si="31"/>
        <v/>
      </c>
      <c r="BY92" s="410" t="str">
        <f t="shared" si="8"/>
        <v/>
      </c>
      <c r="BZ92" s="239"/>
      <c r="CA92" s="239"/>
      <c r="CB92" s="247" t="str">
        <f t="shared" si="32"/>
        <v/>
      </c>
      <c r="CC92" s="247" t="str">
        <f t="shared" si="33"/>
        <v/>
      </c>
      <c r="CD92" s="247" t="str">
        <f t="shared" si="34"/>
        <v/>
      </c>
      <c r="CE92" s="247" t="str">
        <f t="shared" si="35"/>
        <v/>
      </c>
      <c r="CF92" s="115"/>
      <c r="CG92" s="200" t="str">
        <f t="shared" si="29"/>
        <v/>
      </c>
      <c r="CH92" s="199" t="str">
        <f t="shared" si="22"/>
        <v/>
      </c>
      <c r="CI92" s="199" t="str">
        <f t="shared" si="23"/>
        <v/>
      </c>
      <c r="CJ92" s="199" t="str">
        <f t="shared" si="24"/>
        <v/>
      </c>
      <c r="CK92" s="203" t="str">
        <f t="shared" si="25"/>
        <v/>
      </c>
      <c r="CL92" s="203" t="str">
        <f t="shared" si="26"/>
        <v/>
      </c>
      <c r="CM92" s="203" t="str">
        <f t="shared" si="27"/>
        <v/>
      </c>
      <c r="CN92" s="203" t="str">
        <f t="shared" si="28"/>
        <v/>
      </c>
      <c r="CO92" s="199" t="str">
        <f t="shared" si="36"/>
        <v/>
      </c>
      <c r="CP92" s="226" t="str">
        <f t="shared" si="37"/>
        <v/>
      </c>
      <c r="CQ92" s="203" t="str">
        <f t="shared" si="10"/>
        <v/>
      </c>
      <c r="CR92" s="203" t="str">
        <f t="shared" si="11"/>
        <v/>
      </c>
      <c r="CS92" s="203" t="str">
        <f t="shared" si="12"/>
        <v/>
      </c>
      <c r="CT92" s="256" t="str">
        <f t="shared" si="13"/>
        <v/>
      </c>
      <c r="CU92" s="257" t="str">
        <f t="shared" si="14"/>
        <v/>
      </c>
      <c r="CV92" s="258" t="str">
        <f t="shared" si="15"/>
        <v/>
      </c>
      <c r="CW92" s="115"/>
      <c r="CX92" s="115"/>
      <c r="CY92" s="115"/>
      <c r="CZ92" s="115"/>
      <c r="DA92" s="115"/>
      <c r="DB92" s="115"/>
      <c r="DC92" s="115"/>
      <c r="DD92" s="115"/>
      <c r="DE92" s="115"/>
      <c r="DF92" s="115"/>
      <c r="DG92" s="115"/>
      <c r="DH92" s="115"/>
      <c r="DI92" s="125"/>
    </row>
    <row r="93" spans="2:113" ht="15.95" customHeight="1">
      <c r="B93" s="161">
        <v>63</v>
      </c>
      <c r="C93" s="670"/>
      <c r="D93" s="671"/>
      <c r="E93" s="671"/>
      <c r="F93" s="672"/>
      <c r="G93" s="673"/>
      <c r="H93" s="673"/>
      <c r="I93" s="674"/>
      <c r="J93" s="675"/>
      <c r="K93" s="682"/>
      <c r="L93" s="682"/>
      <c r="M93" s="682"/>
      <c r="N93" s="682"/>
      <c r="O93" s="682"/>
      <c r="P93" s="14" t="s">
        <v>3</v>
      </c>
      <c r="Q93" s="145" t="s">
        <v>3</v>
      </c>
      <c r="R93" s="145" t="s">
        <v>3</v>
      </c>
      <c r="S93" s="79" t="s">
        <v>3</v>
      </c>
      <c r="T93" s="683"/>
      <c r="U93" s="684"/>
      <c r="V93" s="685"/>
      <c r="W93" s="14" t="s">
        <v>3</v>
      </c>
      <c r="X93" s="145" t="s">
        <v>3</v>
      </c>
      <c r="Y93" s="145" t="s">
        <v>3</v>
      </c>
      <c r="Z93" s="79" t="s">
        <v>3</v>
      </c>
      <c r="AA93" s="683"/>
      <c r="AB93" s="684"/>
      <c r="AC93" s="684"/>
      <c r="AD93" s="14" t="s">
        <v>3</v>
      </c>
      <c r="AE93" s="16" t="s">
        <v>3</v>
      </c>
      <c r="AF93" s="16" t="s">
        <v>3</v>
      </c>
      <c r="AG93" s="16" t="s">
        <v>3</v>
      </c>
      <c r="AH93" s="16" t="s">
        <v>3</v>
      </c>
      <c r="AI93" s="79" t="s">
        <v>3</v>
      </c>
      <c r="AJ93" s="171"/>
      <c r="AK93" s="79" t="s">
        <v>3</v>
      </c>
      <c r="AL93" s="173"/>
      <c r="AM93" s="14" t="s">
        <v>3</v>
      </c>
      <c r="AN93" s="79" t="s">
        <v>3</v>
      </c>
      <c r="AO93" s="686"/>
      <c r="AP93" s="687"/>
      <c r="AQ93" s="687"/>
      <c r="AR93" s="687"/>
      <c r="AS93" s="251" t="str">
        <f t="shared" si="30"/>
        <v/>
      </c>
      <c r="AT93" s="14" t="s">
        <v>3</v>
      </c>
      <c r="AU93" s="16" t="s">
        <v>3</v>
      </c>
      <c r="AV93" s="154" t="s">
        <v>3</v>
      </c>
      <c r="AW93" s="159" t="s">
        <v>3</v>
      </c>
      <c r="AX93" s="79" t="s">
        <v>3</v>
      </c>
      <c r="AY93" s="79" t="s">
        <v>3</v>
      </c>
      <c r="AZ93" s="154" t="s">
        <v>3</v>
      </c>
      <c r="BA93" s="259"/>
      <c r="BB93" s="657" t="str">
        <f>IF($F$12="","",IF($BA93="","",HLOOKUP($F$12,別紙mast!$D$4:$K$7,3,FALSE)))</f>
        <v/>
      </c>
      <c r="BC93" s="657"/>
      <c r="BD93" s="260" t="str">
        <f t="shared" si="16"/>
        <v/>
      </c>
      <c r="BE93" s="260" t="str">
        <f>IF($F$12="","",IF($BA93="","",HLOOKUP($F$12,別紙mast!$D$9:$K$11,3,FALSE)))</f>
        <v/>
      </c>
      <c r="BF93" s="175" t="str">
        <f t="shared" si="17"/>
        <v/>
      </c>
      <c r="BG93" s="272"/>
      <c r="BH93" s="656" t="str">
        <f>IF($F$12="","",IF($BG93="","",HLOOKUP($F$12,別紙mast!$D$4:$K$7,4,FALSE)))</f>
        <v/>
      </c>
      <c r="BI93" s="656"/>
      <c r="BJ93" s="261" t="str">
        <f t="shared" si="3"/>
        <v/>
      </c>
      <c r="BK93" s="264"/>
      <c r="BL93" s="265"/>
      <c r="BM93" s="265"/>
      <c r="BN93" s="266"/>
      <c r="BO93" s="222"/>
      <c r="BP93" s="223"/>
      <c r="BQ93" s="223"/>
      <c r="BR93" s="224"/>
      <c r="BS93" s="267"/>
      <c r="BT93" s="268"/>
      <c r="BU93" s="270" t="str">
        <f t="shared" si="4"/>
        <v/>
      </c>
      <c r="BV93" s="269" t="str">
        <f t="shared" si="5"/>
        <v/>
      </c>
      <c r="BW93" s="247" t="str">
        <f t="shared" si="6"/>
        <v/>
      </c>
      <c r="BX93" s="271" t="str">
        <f t="shared" si="31"/>
        <v/>
      </c>
      <c r="BY93" s="410" t="str">
        <f t="shared" si="8"/>
        <v/>
      </c>
      <c r="BZ93" s="239"/>
      <c r="CA93" s="239"/>
      <c r="CB93" s="247" t="str">
        <f t="shared" si="32"/>
        <v/>
      </c>
      <c r="CC93" s="247" t="str">
        <f t="shared" si="33"/>
        <v/>
      </c>
      <c r="CD93" s="247" t="str">
        <f t="shared" si="34"/>
        <v/>
      </c>
      <c r="CE93" s="247" t="str">
        <f t="shared" si="35"/>
        <v/>
      </c>
      <c r="CF93" s="115"/>
      <c r="CG93" s="200" t="str">
        <f t="shared" si="29"/>
        <v/>
      </c>
      <c r="CH93" s="199" t="str">
        <f t="shared" si="22"/>
        <v/>
      </c>
      <c r="CI93" s="199" t="str">
        <f t="shared" si="23"/>
        <v/>
      </c>
      <c r="CJ93" s="199" t="str">
        <f t="shared" si="24"/>
        <v/>
      </c>
      <c r="CK93" s="203" t="str">
        <f t="shared" si="25"/>
        <v/>
      </c>
      <c r="CL93" s="203" t="str">
        <f t="shared" si="26"/>
        <v/>
      </c>
      <c r="CM93" s="203" t="str">
        <f t="shared" si="27"/>
        <v/>
      </c>
      <c r="CN93" s="203" t="str">
        <f t="shared" si="28"/>
        <v/>
      </c>
      <c r="CO93" s="199" t="str">
        <f t="shared" si="36"/>
        <v/>
      </c>
      <c r="CP93" s="226" t="str">
        <f t="shared" si="37"/>
        <v/>
      </c>
      <c r="CQ93" s="203" t="str">
        <f t="shared" si="10"/>
        <v/>
      </c>
      <c r="CR93" s="203" t="str">
        <f t="shared" si="11"/>
        <v/>
      </c>
      <c r="CS93" s="203" t="str">
        <f t="shared" si="12"/>
        <v/>
      </c>
      <c r="CT93" s="256" t="str">
        <f t="shared" si="13"/>
        <v/>
      </c>
      <c r="CU93" s="257" t="str">
        <f t="shared" si="14"/>
        <v/>
      </c>
      <c r="CV93" s="258" t="str">
        <f t="shared" si="15"/>
        <v/>
      </c>
      <c r="CW93" s="115"/>
      <c r="CX93" s="115"/>
      <c r="CY93" s="115"/>
      <c r="CZ93" s="115"/>
      <c r="DA93" s="115"/>
      <c r="DB93" s="115"/>
      <c r="DC93" s="115"/>
      <c r="DD93" s="115"/>
      <c r="DE93" s="115"/>
      <c r="DF93" s="115"/>
      <c r="DG93" s="115"/>
      <c r="DH93" s="115"/>
      <c r="DI93" s="125"/>
    </row>
    <row r="94" spans="2:113" ht="15.95" customHeight="1">
      <c r="B94" s="161">
        <v>64</v>
      </c>
      <c r="C94" s="670"/>
      <c r="D94" s="671"/>
      <c r="E94" s="671"/>
      <c r="F94" s="672"/>
      <c r="G94" s="673"/>
      <c r="H94" s="673"/>
      <c r="I94" s="674"/>
      <c r="J94" s="675"/>
      <c r="K94" s="682"/>
      <c r="L94" s="682"/>
      <c r="M94" s="682"/>
      <c r="N94" s="682"/>
      <c r="O94" s="682"/>
      <c r="P94" s="14" t="s">
        <v>3</v>
      </c>
      <c r="Q94" s="145" t="s">
        <v>3</v>
      </c>
      <c r="R94" s="145" t="s">
        <v>3</v>
      </c>
      <c r="S94" s="79" t="s">
        <v>3</v>
      </c>
      <c r="T94" s="683"/>
      <c r="U94" s="684"/>
      <c r="V94" s="685"/>
      <c r="W94" s="14" t="s">
        <v>3</v>
      </c>
      <c r="X94" s="145" t="s">
        <v>3</v>
      </c>
      <c r="Y94" s="145" t="s">
        <v>3</v>
      </c>
      <c r="Z94" s="79" t="s">
        <v>3</v>
      </c>
      <c r="AA94" s="683"/>
      <c r="AB94" s="684"/>
      <c r="AC94" s="684"/>
      <c r="AD94" s="14" t="s">
        <v>3</v>
      </c>
      <c r="AE94" s="16" t="s">
        <v>3</v>
      </c>
      <c r="AF94" s="16" t="s">
        <v>3</v>
      </c>
      <c r="AG94" s="16" t="s">
        <v>3</v>
      </c>
      <c r="AH94" s="16" t="s">
        <v>3</v>
      </c>
      <c r="AI94" s="79" t="s">
        <v>3</v>
      </c>
      <c r="AJ94" s="171"/>
      <c r="AK94" s="79" t="s">
        <v>3</v>
      </c>
      <c r="AL94" s="173"/>
      <c r="AM94" s="14" t="s">
        <v>3</v>
      </c>
      <c r="AN94" s="79" t="s">
        <v>3</v>
      </c>
      <c r="AO94" s="686"/>
      <c r="AP94" s="687"/>
      <c r="AQ94" s="687"/>
      <c r="AR94" s="687"/>
      <c r="AS94" s="251" t="str">
        <f t="shared" si="30"/>
        <v/>
      </c>
      <c r="AT94" s="14" t="s">
        <v>3</v>
      </c>
      <c r="AU94" s="16" t="s">
        <v>3</v>
      </c>
      <c r="AV94" s="154" t="s">
        <v>3</v>
      </c>
      <c r="AW94" s="159" t="s">
        <v>3</v>
      </c>
      <c r="AX94" s="79" t="s">
        <v>3</v>
      </c>
      <c r="AY94" s="79" t="s">
        <v>3</v>
      </c>
      <c r="AZ94" s="154" t="s">
        <v>3</v>
      </c>
      <c r="BA94" s="259"/>
      <c r="BB94" s="657" t="str">
        <f>IF($F$12="","",IF($BA94="","",HLOOKUP($F$12,別紙mast!$D$4:$K$7,3,FALSE)))</f>
        <v/>
      </c>
      <c r="BC94" s="657"/>
      <c r="BD94" s="260" t="str">
        <f t="shared" si="16"/>
        <v/>
      </c>
      <c r="BE94" s="260" t="str">
        <f>IF($F$12="","",IF($BA94="","",HLOOKUP($F$12,別紙mast!$D$9:$K$11,3,FALSE)))</f>
        <v/>
      </c>
      <c r="BF94" s="175" t="str">
        <f t="shared" si="17"/>
        <v/>
      </c>
      <c r="BG94" s="272"/>
      <c r="BH94" s="656" t="str">
        <f>IF($F$12="","",IF($BG94="","",HLOOKUP($F$12,別紙mast!$D$4:$K$7,4,FALSE)))</f>
        <v/>
      </c>
      <c r="BI94" s="656"/>
      <c r="BJ94" s="261" t="str">
        <f t="shared" si="3"/>
        <v/>
      </c>
      <c r="BK94" s="264"/>
      <c r="BL94" s="265"/>
      <c r="BM94" s="265"/>
      <c r="BN94" s="266"/>
      <c r="BO94" s="222"/>
      <c r="BP94" s="223"/>
      <c r="BQ94" s="223"/>
      <c r="BR94" s="224"/>
      <c r="BS94" s="267"/>
      <c r="BT94" s="268"/>
      <c r="BU94" s="270" t="str">
        <f t="shared" si="4"/>
        <v/>
      </c>
      <c r="BV94" s="269" t="str">
        <f t="shared" si="5"/>
        <v/>
      </c>
      <c r="BW94" s="247" t="str">
        <f t="shared" si="6"/>
        <v/>
      </c>
      <c r="BX94" s="271" t="str">
        <f t="shared" si="31"/>
        <v/>
      </c>
      <c r="BY94" s="410" t="str">
        <f t="shared" si="8"/>
        <v/>
      </c>
      <c r="BZ94" s="239"/>
      <c r="CA94" s="239"/>
      <c r="CB94" s="247" t="str">
        <f t="shared" si="32"/>
        <v/>
      </c>
      <c r="CC94" s="247" t="str">
        <f t="shared" si="33"/>
        <v/>
      </c>
      <c r="CD94" s="247" t="str">
        <f t="shared" si="34"/>
        <v/>
      </c>
      <c r="CE94" s="247" t="str">
        <f t="shared" si="35"/>
        <v/>
      </c>
      <c r="CF94" s="115"/>
      <c r="CG94" s="200" t="str">
        <f t="shared" si="29"/>
        <v/>
      </c>
      <c r="CH94" s="199" t="str">
        <f t="shared" si="22"/>
        <v/>
      </c>
      <c r="CI94" s="199" t="str">
        <f t="shared" si="23"/>
        <v/>
      </c>
      <c r="CJ94" s="199" t="str">
        <f t="shared" si="24"/>
        <v/>
      </c>
      <c r="CK94" s="203" t="str">
        <f t="shared" si="25"/>
        <v/>
      </c>
      <c r="CL94" s="203" t="str">
        <f t="shared" si="26"/>
        <v/>
      </c>
      <c r="CM94" s="203" t="str">
        <f t="shared" si="27"/>
        <v/>
      </c>
      <c r="CN94" s="203" t="str">
        <f t="shared" si="28"/>
        <v/>
      </c>
      <c r="CO94" s="199" t="str">
        <f t="shared" si="36"/>
        <v/>
      </c>
      <c r="CP94" s="226" t="str">
        <f t="shared" si="37"/>
        <v/>
      </c>
      <c r="CQ94" s="203" t="str">
        <f t="shared" si="10"/>
        <v/>
      </c>
      <c r="CR94" s="203" t="str">
        <f t="shared" si="11"/>
        <v/>
      </c>
      <c r="CS94" s="203" t="str">
        <f t="shared" si="12"/>
        <v/>
      </c>
      <c r="CT94" s="256" t="str">
        <f t="shared" si="13"/>
        <v/>
      </c>
      <c r="CU94" s="257" t="str">
        <f t="shared" si="14"/>
        <v/>
      </c>
      <c r="CV94" s="258" t="str">
        <f t="shared" si="15"/>
        <v/>
      </c>
      <c r="CW94" s="115"/>
      <c r="CX94" s="115"/>
      <c r="CY94" s="115"/>
      <c r="CZ94" s="115"/>
      <c r="DA94" s="115"/>
      <c r="DB94" s="115"/>
      <c r="DC94" s="115"/>
      <c r="DD94" s="115"/>
      <c r="DE94" s="115"/>
      <c r="DF94" s="115"/>
      <c r="DG94" s="115"/>
      <c r="DH94" s="115"/>
      <c r="DI94" s="125"/>
    </row>
    <row r="95" spans="2:113" ht="15.95" customHeight="1">
      <c r="B95" s="161">
        <v>65</v>
      </c>
      <c r="C95" s="670"/>
      <c r="D95" s="671"/>
      <c r="E95" s="671"/>
      <c r="F95" s="672"/>
      <c r="G95" s="673"/>
      <c r="H95" s="673"/>
      <c r="I95" s="674"/>
      <c r="J95" s="675"/>
      <c r="K95" s="682"/>
      <c r="L95" s="682"/>
      <c r="M95" s="682"/>
      <c r="N95" s="682"/>
      <c r="O95" s="682"/>
      <c r="P95" s="14" t="s">
        <v>3</v>
      </c>
      <c r="Q95" s="145" t="s">
        <v>3</v>
      </c>
      <c r="R95" s="145" t="s">
        <v>3</v>
      </c>
      <c r="S95" s="79" t="s">
        <v>3</v>
      </c>
      <c r="T95" s="683"/>
      <c r="U95" s="684"/>
      <c r="V95" s="685"/>
      <c r="W95" s="14" t="s">
        <v>3</v>
      </c>
      <c r="X95" s="145" t="s">
        <v>3</v>
      </c>
      <c r="Y95" s="145" t="s">
        <v>3</v>
      </c>
      <c r="Z95" s="79" t="s">
        <v>3</v>
      </c>
      <c r="AA95" s="683"/>
      <c r="AB95" s="684"/>
      <c r="AC95" s="684"/>
      <c r="AD95" s="14" t="s">
        <v>3</v>
      </c>
      <c r="AE95" s="16" t="s">
        <v>3</v>
      </c>
      <c r="AF95" s="16" t="s">
        <v>3</v>
      </c>
      <c r="AG95" s="16" t="s">
        <v>3</v>
      </c>
      <c r="AH95" s="16" t="s">
        <v>3</v>
      </c>
      <c r="AI95" s="79" t="s">
        <v>3</v>
      </c>
      <c r="AJ95" s="171"/>
      <c r="AK95" s="79" t="s">
        <v>3</v>
      </c>
      <c r="AL95" s="173"/>
      <c r="AM95" s="14" t="s">
        <v>3</v>
      </c>
      <c r="AN95" s="79" t="s">
        <v>3</v>
      </c>
      <c r="AO95" s="686"/>
      <c r="AP95" s="687"/>
      <c r="AQ95" s="687"/>
      <c r="AR95" s="687"/>
      <c r="AS95" s="251" t="str">
        <f t="shared" ref="AS95:AS126" si="38">IF(OR(AO95="",AO95="記載なし"),"",HLOOKUP($AO95,$CB$30:$CE$230,ROW(AS66),1))&amp;""</f>
        <v/>
      </c>
      <c r="AT95" s="14" t="s">
        <v>3</v>
      </c>
      <c r="AU95" s="16" t="s">
        <v>3</v>
      </c>
      <c r="AV95" s="154" t="s">
        <v>3</v>
      </c>
      <c r="AW95" s="159" t="s">
        <v>3</v>
      </c>
      <c r="AX95" s="79" t="s">
        <v>3</v>
      </c>
      <c r="AY95" s="79" t="s">
        <v>3</v>
      </c>
      <c r="AZ95" s="154" t="s">
        <v>3</v>
      </c>
      <c r="BA95" s="259"/>
      <c r="BB95" s="657" t="str">
        <f>IF($F$12="","",IF($BA95="","",HLOOKUP($F$12,別紙mast!$D$4:$K$7,3,FALSE)))</f>
        <v/>
      </c>
      <c r="BC95" s="657"/>
      <c r="BD95" s="260" t="str">
        <f t="shared" si="16"/>
        <v/>
      </c>
      <c r="BE95" s="260" t="str">
        <f>IF($F$12="","",IF($BA95="","",HLOOKUP($F$12,別紙mast!$D$9:$K$11,3,FALSE)))</f>
        <v/>
      </c>
      <c r="BF95" s="175" t="str">
        <f t="shared" si="17"/>
        <v/>
      </c>
      <c r="BG95" s="272"/>
      <c r="BH95" s="656" t="str">
        <f>IF($F$12="","",IF($BG95="","",HLOOKUP($F$12,別紙mast!$D$4:$K$7,4,FALSE)))</f>
        <v/>
      </c>
      <c r="BI95" s="656"/>
      <c r="BJ95" s="261" t="str">
        <f t="shared" si="3"/>
        <v/>
      </c>
      <c r="BK95" s="264"/>
      <c r="BL95" s="265"/>
      <c r="BM95" s="265"/>
      <c r="BN95" s="266"/>
      <c r="BO95" s="222"/>
      <c r="BP95" s="223"/>
      <c r="BQ95" s="223"/>
      <c r="BR95" s="224"/>
      <c r="BS95" s="267"/>
      <c r="BT95" s="268"/>
      <c r="BU95" s="270" t="str">
        <f t="shared" si="4"/>
        <v/>
      </c>
      <c r="BV95" s="269" t="str">
        <f t="shared" si="5"/>
        <v/>
      </c>
      <c r="BW95" s="247" t="str">
        <f t="shared" si="6"/>
        <v/>
      </c>
      <c r="BX95" s="271" t="str">
        <f t="shared" ref="BX95:BX126" si="39">IF($BS95="","",IF($BS95=0,"ー",IF($I$5="■","ー",SUM((100-$BW95)/100))))</f>
        <v/>
      </c>
      <c r="BY95" s="410" t="str">
        <f t="shared" si="8"/>
        <v/>
      </c>
      <c r="BZ95" s="239"/>
      <c r="CA95" s="239"/>
      <c r="CB95" s="247" t="str">
        <f t="shared" ref="CB95:CB126" si="40">IF(OR(BU95="",BW95=""),"",IF(AND($BU95&gt;=20,$BW95&gt;=100,$BD95="○",$BF95="○"),"○","×"))</f>
        <v/>
      </c>
      <c r="CC95" s="247" t="str">
        <f t="shared" ref="CC95:CC126" si="41">IF(OR(BU95="",BW95=""),"",IF(AND($BU95&gt;=20,$BW95&gt;=100,$BD95="適"),"×",IF(AND($BU95&gt;=20,$BW95&gt;=75,$BW95&lt;100,$BD95="○",$BF95="○"),"○","×")))</f>
        <v/>
      </c>
      <c r="CD95" s="247" t="str">
        <f t="shared" ref="CD95:CD126" si="42">IF(OR(BU95="",BW95=""),"",IF(AND($BU95&gt;=20,$BD95="○",$BF95="○"),"○","×"))</f>
        <v/>
      </c>
      <c r="CE95" s="247" t="str">
        <f t="shared" ref="CE95:CE126" si="43">IF(OR(BU95="",BW95=""),"",IF(AND($BU95&gt;=20,$BW95&gt;=50,$BW95&lt;75,$BD95="○",$BF95="○"),"○","×"))</f>
        <v/>
      </c>
      <c r="CF95" s="115"/>
      <c r="CG95" s="200" t="str">
        <f t="shared" si="29"/>
        <v/>
      </c>
      <c r="CH95" s="199" t="str">
        <f t="shared" si="22"/>
        <v/>
      </c>
      <c r="CI95" s="199" t="str">
        <f t="shared" si="23"/>
        <v/>
      </c>
      <c r="CJ95" s="199" t="str">
        <f t="shared" si="24"/>
        <v/>
      </c>
      <c r="CK95" s="203" t="str">
        <f t="shared" si="25"/>
        <v/>
      </c>
      <c r="CL95" s="203" t="str">
        <f t="shared" si="26"/>
        <v/>
      </c>
      <c r="CM95" s="203" t="str">
        <f t="shared" si="27"/>
        <v/>
      </c>
      <c r="CN95" s="203" t="str">
        <f t="shared" si="28"/>
        <v/>
      </c>
      <c r="CO95" s="199" t="str">
        <f t="shared" ref="CO95:CO126" si="44">IF($BS95="","",SUM($BS95*$I95))</f>
        <v/>
      </c>
      <c r="CP95" s="226" t="str">
        <f t="shared" ref="CP95:CP126" si="45">IF($BT95="","",SUM($BT95*$I95))</f>
        <v/>
      </c>
      <c r="CQ95" s="203" t="str">
        <f t="shared" si="10"/>
        <v/>
      </c>
      <c r="CR95" s="203" t="str">
        <f t="shared" si="11"/>
        <v/>
      </c>
      <c r="CS95" s="203" t="str">
        <f t="shared" si="12"/>
        <v/>
      </c>
      <c r="CT95" s="256" t="str">
        <f t="shared" si="13"/>
        <v/>
      </c>
      <c r="CU95" s="257" t="str">
        <f t="shared" si="14"/>
        <v/>
      </c>
      <c r="CV95" s="258" t="str">
        <f t="shared" si="15"/>
        <v/>
      </c>
      <c r="CW95" s="115"/>
      <c r="CX95" s="115"/>
      <c r="CY95" s="115"/>
      <c r="CZ95" s="115"/>
      <c r="DA95" s="115"/>
      <c r="DB95" s="115"/>
      <c r="DC95" s="115"/>
      <c r="DD95" s="115"/>
      <c r="DE95" s="115"/>
      <c r="DF95" s="115"/>
      <c r="DG95" s="115"/>
      <c r="DH95" s="115"/>
      <c r="DI95" s="125"/>
    </row>
    <row r="96" spans="2:113" ht="15.95" customHeight="1">
      <c r="B96" s="161">
        <v>66</v>
      </c>
      <c r="C96" s="670"/>
      <c r="D96" s="671"/>
      <c r="E96" s="671"/>
      <c r="F96" s="672"/>
      <c r="G96" s="673"/>
      <c r="H96" s="673"/>
      <c r="I96" s="674"/>
      <c r="J96" s="675"/>
      <c r="K96" s="682"/>
      <c r="L96" s="682"/>
      <c r="M96" s="682"/>
      <c r="N96" s="682"/>
      <c r="O96" s="682"/>
      <c r="P96" s="14" t="s">
        <v>3</v>
      </c>
      <c r="Q96" s="145" t="s">
        <v>3</v>
      </c>
      <c r="R96" s="145" t="s">
        <v>3</v>
      </c>
      <c r="S96" s="79" t="s">
        <v>3</v>
      </c>
      <c r="T96" s="683"/>
      <c r="U96" s="684"/>
      <c r="V96" s="685"/>
      <c r="W96" s="14" t="s">
        <v>3</v>
      </c>
      <c r="X96" s="145" t="s">
        <v>3</v>
      </c>
      <c r="Y96" s="145" t="s">
        <v>3</v>
      </c>
      <c r="Z96" s="79" t="s">
        <v>3</v>
      </c>
      <c r="AA96" s="683"/>
      <c r="AB96" s="684"/>
      <c r="AC96" s="684"/>
      <c r="AD96" s="14" t="s">
        <v>3</v>
      </c>
      <c r="AE96" s="16" t="s">
        <v>3</v>
      </c>
      <c r="AF96" s="16" t="s">
        <v>3</v>
      </c>
      <c r="AG96" s="16" t="s">
        <v>3</v>
      </c>
      <c r="AH96" s="16" t="s">
        <v>3</v>
      </c>
      <c r="AI96" s="79" t="s">
        <v>3</v>
      </c>
      <c r="AJ96" s="171"/>
      <c r="AK96" s="79" t="s">
        <v>3</v>
      </c>
      <c r="AL96" s="173"/>
      <c r="AM96" s="14" t="s">
        <v>3</v>
      </c>
      <c r="AN96" s="79" t="s">
        <v>3</v>
      </c>
      <c r="AO96" s="686"/>
      <c r="AP96" s="687"/>
      <c r="AQ96" s="687"/>
      <c r="AR96" s="687"/>
      <c r="AS96" s="251" t="str">
        <f t="shared" si="38"/>
        <v/>
      </c>
      <c r="AT96" s="14" t="s">
        <v>3</v>
      </c>
      <c r="AU96" s="16" t="s">
        <v>3</v>
      </c>
      <c r="AV96" s="154" t="s">
        <v>3</v>
      </c>
      <c r="AW96" s="159" t="s">
        <v>3</v>
      </c>
      <c r="AX96" s="79" t="s">
        <v>3</v>
      </c>
      <c r="AY96" s="79" t="s">
        <v>3</v>
      </c>
      <c r="AZ96" s="154" t="s">
        <v>3</v>
      </c>
      <c r="BA96" s="259"/>
      <c r="BB96" s="657" t="str">
        <f>IF($F$12="","",IF($BA96="","",HLOOKUP($F$12,別紙mast!$D$4:$K$7,3,FALSE)))</f>
        <v/>
      </c>
      <c r="BC96" s="657"/>
      <c r="BD96" s="260" t="str">
        <f t="shared" si="16"/>
        <v/>
      </c>
      <c r="BE96" s="260" t="str">
        <f>IF($F$12="","",IF($BA96="","",HLOOKUP($F$12,別紙mast!$D$9:$K$11,3,FALSE)))</f>
        <v/>
      </c>
      <c r="BF96" s="175" t="str">
        <f t="shared" si="17"/>
        <v/>
      </c>
      <c r="BG96" s="272"/>
      <c r="BH96" s="656" t="str">
        <f>IF($F$12="","",IF($BG96="","",HLOOKUP($F$12,別紙mast!$D$4:$K$7,4,FALSE)))</f>
        <v/>
      </c>
      <c r="BI96" s="656"/>
      <c r="BJ96" s="261" t="str">
        <f t="shared" ref="BJ96:BJ159" si="46">IF(AND(BH96=""),"",IF(BG96&lt;=BH96,"○","×"))</f>
        <v/>
      </c>
      <c r="BK96" s="264"/>
      <c r="BL96" s="265"/>
      <c r="BM96" s="265"/>
      <c r="BN96" s="266"/>
      <c r="BO96" s="222"/>
      <c r="BP96" s="223"/>
      <c r="BQ96" s="223"/>
      <c r="BR96" s="224"/>
      <c r="BS96" s="267"/>
      <c r="BT96" s="268"/>
      <c r="BU96" s="270" t="str">
        <f t="shared" ref="BU96:BU159" si="47">IF($CT96="","",TRUNC((((ROUNDUP(($BN96-$BK96)/1000,1)-(ROUNDUP(($BM96-$BK96)/1000,1)))/(ROUNDUP(($BN96-$BK96)/1000,1)))*100)))</f>
        <v/>
      </c>
      <c r="BV96" s="269" t="str">
        <f t="shared" ref="BV96:BV159" si="48">IF($CG96="","",ROUNDUP(($CQ96/$CS96),2))</f>
        <v/>
      </c>
      <c r="BW96" s="247" t="str">
        <f t="shared" ref="BW96:BW159" si="49">IF($CU96="","",TRUNC(($CU96/$CS96)*100))</f>
        <v/>
      </c>
      <c r="BX96" s="271" t="str">
        <f t="shared" si="39"/>
        <v/>
      </c>
      <c r="BY96" s="410" t="str">
        <f t="shared" ref="BY96:BY159" si="50">IF($C96="","",$C96)</f>
        <v/>
      </c>
      <c r="BZ96" s="239"/>
      <c r="CA96" s="239"/>
      <c r="CB96" s="247" t="str">
        <f t="shared" si="40"/>
        <v/>
      </c>
      <c r="CC96" s="247" t="str">
        <f t="shared" si="41"/>
        <v/>
      </c>
      <c r="CD96" s="247" t="str">
        <f t="shared" si="42"/>
        <v/>
      </c>
      <c r="CE96" s="247" t="str">
        <f t="shared" si="43"/>
        <v/>
      </c>
      <c r="CF96" s="115"/>
      <c r="CG96" s="200" t="str">
        <f t="shared" ref="CG96:CG159" si="51">IF($BK96="","",SUM($BK96*$I96))</f>
        <v/>
      </c>
      <c r="CH96" s="199" t="str">
        <f t="shared" ref="CH96:CH159" si="52">IF($BL96="","",SUM($BL96*$I96))</f>
        <v/>
      </c>
      <c r="CI96" s="199" t="str">
        <f t="shared" ref="CI96:CI159" si="53">IF($BM96="","",SUM($BM96*$I96))</f>
        <v/>
      </c>
      <c r="CJ96" s="199" t="str">
        <f t="shared" ref="CJ96:CJ159" si="54">IF($BN96="","",SUM($BN96*$I96))</f>
        <v/>
      </c>
      <c r="CK96" s="203" t="str">
        <f t="shared" ref="CK96:CK159" si="55">IF($BO96="","",SUM($BO96*$I96))</f>
        <v/>
      </c>
      <c r="CL96" s="203" t="str">
        <f t="shared" ref="CL96:CL159" si="56">IF($BP96="","",SUM($BP96*$I96))</f>
        <v/>
      </c>
      <c r="CM96" s="203" t="str">
        <f t="shared" ref="CM96:CM159" si="57">IF($BQ96="","",SUM($BQ96*$I96))</f>
        <v/>
      </c>
      <c r="CN96" s="203" t="str">
        <f t="shared" ref="CN96:CN159" si="58">IF($BR96="","",SUM($BR96*$I96))</f>
        <v/>
      </c>
      <c r="CO96" s="199" t="str">
        <f t="shared" si="44"/>
        <v/>
      </c>
      <c r="CP96" s="226" t="str">
        <f t="shared" si="45"/>
        <v/>
      </c>
      <c r="CQ96" s="203" t="str">
        <f t="shared" ref="CQ96:CQ159" si="59">IF($BK96="","",ROUNDUP((($BL96-$BK96)/1000),1))</f>
        <v/>
      </c>
      <c r="CR96" s="203" t="str">
        <f t="shared" ref="CR96:CR159" si="60">IF($BK96="","",ROUNDUP((($BM96-$BK96)/1000),1))</f>
        <v/>
      </c>
      <c r="CS96" s="203" t="str">
        <f t="shared" ref="CS96:CS159" si="61">IF($BK96="","",ROUNDUP((($BN96-$BK96)/1000),1))</f>
        <v/>
      </c>
      <c r="CT96" s="256" t="str">
        <f t="shared" ref="CT96:CT159" si="62">IF($CR96="","",($CS96-$CR96))</f>
        <v/>
      </c>
      <c r="CU96" s="257" t="str">
        <f t="shared" ref="CU96:CU159" si="63">IF($CS96="","",SUM($CS96-$CV96))</f>
        <v/>
      </c>
      <c r="CV96" s="258" t="str">
        <f t="shared" ref="CV96:CV159" si="64">IF($BK96="","",IF(($BM96-$BK96-$BS96)*0.001&gt;=0,ROUNDUP(($BM96-$BK96-$BS96)*0.001,1),ROUNDDOWN(($BM96-$BK96-$BS96)*0.001,1)))&amp;""</f>
        <v/>
      </c>
      <c r="CW96" s="115"/>
      <c r="CX96" s="115"/>
      <c r="CY96" s="115"/>
      <c r="CZ96" s="115"/>
      <c r="DA96" s="115"/>
      <c r="DB96" s="115"/>
      <c r="DC96" s="115"/>
      <c r="DD96" s="115"/>
      <c r="DE96" s="115"/>
      <c r="DF96" s="115"/>
      <c r="DG96" s="115"/>
      <c r="DH96" s="115"/>
      <c r="DI96" s="125"/>
    </row>
    <row r="97" spans="2:113" ht="15.95" customHeight="1">
      <c r="B97" s="161">
        <v>67</v>
      </c>
      <c r="C97" s="670"/>
      <c r="D97" s="671"/>
      <c r="E97" s="671"/>
      <c r="F97" s="672"/>
      <c r="G97" s="673"/>
      <c r="H97" s="673"/>
      <c r="I97" s="674"/>
      <c r="J97" s="675"/>
      <c r="K97" s="682"/>
      <c r="L97" s="682"/>
      <c r="M97" s="682"/>
      <c r="N97" s="682"/>
      <c r="O97" s="682"/>
      <c r="P97" s="14" t="s">
        <v>3</v>
      </c>
      <c r="Q97" s="145" t="s">
        <v>3</v>
      </c>
      <c r="R97" s="145" t="s">
        <v>3</v>
      </c>
      <c r="S97" s="79" t="s">
        <v>3</v>
      </c>
      <c r="T97" s="683"/>
      <c r="U97" s="684"/>
      <c r="V97" s="685"/>
      <c r="W97" s="14" t="s">
        <v>3</v>
      </c>
      <c r="X97" s="145" t="s">
        <v>3</v>
      </c>
      <c r="Y97" s="145" t="s">
        <v>3</v>
      </c>
      <c r="Z97" s="79" t="s">
        <v>3</v>
      </c>
      <c r="AA97" s="683"/>
      <c r="AB97" s="684"/>
      <c r="AC97" s="684"/>
      <c r="AD97" s="14" t="s">
        <v>3</v>
      </c>
      <c r="AE97" s="16" t="s">
        <v>3</v>
      </c>
      <c r="AF97" s="16" t="s">
        <v>3</v>
      </c>
      <c r="AG97" s="16" t="s">
        <v>3</v>
      </c>
      <c r="AH97" s="16" t="s">
        <v>3</v>
      </c>
      <c r="AI97" s="79" t="s">
        <v>3</v>
      </c>
      <c r="AJ97" s="171"/>
      <c r="AK97" s="79" t="s">
        <v>3</v>
      </c>
      <c r="AL97" s="173"/>
      <c r="AM97" s="14" t="s">
        <v>3</v>
      </c>
      <c r="AN97" s="79" t="s">
        <v>3</v>
      </c>
      <c r="AO97" s="686"/>
      <c r="AP97" s="687"/>
      <c r="AQ97" s="687"/>
      <c r="AR97" s="687"/>
      <c r="AS97" s="251" t="str">
        <f t="shared" si="38"/>
        <v/>
      </c>
      <c r="AT97" s="14" t="s">
        <v>3</v>
      </c>
      <c r="AU97" s="16" t="s">
        <v>3</v>
      </c>
      <c r="AV97" s="154" t="s">
        <v>3</v>
      </c>
      <c r="AW97" s="159" t="s">
        <v>3</v>
      </c>
      <c r="AX97" s="79" t="s">
        <v>3</v>
      </c>
      <c r="AY97" s="79" t="s">
        <v>3</v>
      </c>
      <c r="AZ97" s="154" t="s">
        <v>3</v>
      </c>
      <c r="BA97" s="259"/>
      <c r="BB97" s="657" t="str">
        <f>IF($F$12="","",IF($BA97="","",HLOOKUP($F$12,別紙mast!$D$4:$K$7,3,FALSE)))</f>
        <v/>
      </c>
      <c r="BC97" s="657"/>
      <c r="BD97" s="260" t="str">
        <f t="shared" ref="BD97:BD160" si="65">IF(AND($BA97=""),"",IF($BA97&lt;=$BB97,"○","×"))</f>
        <v/>
      </c>
      <c r="BE97" s="260" t="str">
        <f>IF($F$12="","",IF($BA97="","",HLOOKUP($F$12,別紙mast!$D$9:$K$11,3,FALSE)))</f>
        <v/>
      </c>
      <c r="BF97" s="175" t="str">
        <f t="shared" ref="BF97:BF160" si="66">IF(AND($BE97=""),"",IF($BA97&lt;=$BE97,"○","×"))</f>
        <v/>
      </c>
      <c r="BG97" s="272"/>
      <c r="BH97" s="656" t="str">
        <f>IF($F$12="","",IF($BG97="","",HLOOKUP($F$12,別紙mast!$D$4:$K$7,4,FALSE)))</f>
        <v/>
      </c>
      <c r="BI97" s="656"/>
      <c r="BJ97" s="261" t="str">
        <f t="shared" si="46"/>
        <v/>
      </c>
      <c r="BK97" s="264"/>
      <c r="BL97" s="265"/>
      <c r="BM97" s="265"/>
      <c r="BN97" s="266"/>
      <c r="BO97" s="222"/>
      <c r="BP97" s="223"/>
      <c r="BQ97" s="223"/>
      <c r="BR97" s="224"/>
      <c r="BS97" s="267"/>
      <c r="BT97" s="268"/>
      <c r="BU97" s="270" t="str">
        <f t="shared" si="47"/>
        <v/>
      </c>
      <c r="BV97" s="269" t="str">
        <f t="shared" si="48"/>
        <v/>
      </c>
      <c r="BW97" s="247" t="str">
        <f t="shared" si="49"/>
        <v/>
      </c>
      <c r="BX97" s="271" t="str">
        <f t="shared" si="39"/>
        <v/>
      </c>
      <c r="BY97" s="410" t="str">
        <f t="shared" si="50"/>
        <v/>
      </c>
      <c r="BZ97" s="239"/>
      <c r="CA97" s="239"/>
      <c r="CB97" s="247" t="str">
        <f t="shared" si="40"/>
        <v/>
      </c>
      <c r="CC97" s="247" t="str">
        <f t="shared" si="41"/>
        <v/>
      </c>
      <c r="CD97" s="247" t="str">
        <f t="shared" si="42"/>
        <v/>
      </c>
      <c r="CE97" s="247" t="str">
        <f t="shared" si="43"/>
        <v/>
      </c>
      <c r="CF97" s="115"/>
      <c r="CG97" s="200" t="str">
        <f t="shared" si="51"/>
        <v/>
      </c>
      <c r="CH97" s="199" t="str">
        <f t="shared" si="52"/>
        <v/>
      </c>
      <c r="CI97" s="199" t="str">
        <f t="shared" si="53"/>
        <v/>
      </c>
      <c r="CJ97" s="199" t="str">
        <f t="shared" si="54"/>
        <v/>
      </c>
      <c r="CK97" s="203" t="str">
        <f t="shared" si="55"/>
        <v/>
      </c>
      <c r="CL97" s="203" t="str">
        <f t="shared" si="56"/>
        <v/>
      </c>
      <c r="CM97" s="203" t="str">
        <f t="shared" si="57"/>
        <v/>
      </c>
      <c r="CN97" s="203" t="str">
        <f t="shared" si="58"/>
        <v/>
      </c>
      <c r="CO97" s="199" t="str">
        <f t="shared" si="44"/>
        <v/>
      </c>
      <c r="CP97" s="226" t="str">
        <f t="shared" si="45"/>
        <v/>
      </c>
      <c r="CQ97" s="203" t="str">
        <f t="shared" si="59"/>
        <v/>
      </c>
      <c r="CR97" s="203" t="str">
        <f t="shared" si="60"/>
        <v/>
      </c>
      <c r="CS97" s="203" t="str">
        <f t="shared" si="61"/>
        <v/>
      </c>
      <c r="CT97" s="256" t="str">
        <f t="shared" si="62"/>
        <v/>
      </c>
      <c r="CU97" s="257" t="str">
        <f t="shared" si="63"/>
        <v/>
      </c>
      <c r="CV97" s="258" t="str">
        <f t="shared" si="64"/>
        <v/>
      </c>
      <c r="CW97" s="115"/>
      <c r="CX97" s="115"/>
      <c r="CY97" s="115"/>
      <c r="CZ97" s="115"/>
      <c r="DA97" s="115"/>
      <c r="DB97" s="115"/>
      <c r="DC97" s="115"/>
      <c r="DD97" s="115"/>
      <c r="DE97" s="115"/>
      <c r="DF97" s="115"/>
      <c r="DG97" s="115"/>
      <c r="DH97" s="115"/>
      <c r="DI97" s="125"/>
    </row>
    <row r="98" spans="2:113" ht="15.95" customHeight="1">
      <c r="B98" s="161">
        <v>68</v>
      </c>
      <c r="C98" s="670"/>
      <c r="D98" s="671"/>
      <c r="E98" s="671"/>
      <c r="F98" s="672"/>
      <c r="G98" s="673"/>
      <c r="H98" s="673"/>
      <c r="I98" s="674"/>
      <c r="J98" s="675"/>
      <c r="K98" s="682"/>
      <c r="L98" s="682"/>
      <c r="M98" s="682"/>
      <c r="N98" s="682"/>
      <c r="O98" s="682"/>
      <c r="P98" s="14" t="s">
        <v>3</v>
      </c>
      <c r="Q98" s="145" t="s">
        <v>3</v>
      </c>
      <c r="R98" s="145" t="s">
        <v>3</v>
      </c>
      <c r="S98" s="79" t="s">
        <v>3</v>
      </c>
      <c r="T98" s="683"/>
      <c r="U98" s="684"/>
      <c r="V98" s="685"/>
      <c r="W98" s="14" t="s">
        <v>3</v>
      </c>
      <c r="X98" s="145" t="s">
        <v>3</v>
      </c>
      <c r="Y98" s="145" t="s">
        <v>3</v>
      </c>
      <c r="Z98" s="79" t="s">
        <v>3</v>
      </c>
      <c r="AA98" s="683"/>
      <c r="AB98" s="684"/>
      <c r="AC98" s="684"/>
      <c r="AD98" s="14" t="s">
        <v>3</v>
      </c>
      <c r="AE98" s="16" t="s">
        <v>3</v>
      </c>
      <c r="AF98" s="16" t="s">
        <v>3</v>
      </c>
      <c r="AG98" s="16" t="s">
        <v>3</v>
      </c>
      <c r="AH98" s="16" t="s">
        <v>3</v>
      </c>
      <c r="AI98" s="79" t="s">
        <v>3</v>
      </c>
      <c r="AJ98" s="171"/>
      <c r="AK98" s="79" t="s">
        <v>3</v>
      </c>
      <c r="AL98" s="173"/>
      <c r="AM98" s="14" t="s">
        <v>3</v>
      </c>
      <c r="AN98" s="79" t="s">
        <v>3</v>
      </c>
      <c r="AO98" s="686"/>
      <c r="AP98" s="687"/>
      <c r="AQ98" s="687"/>
      <c r="AR98" s="687"/>
      <c r="AS98" s="251" t="str">
        <f t="shared" si="38"/>
        <v/>
      </c>
      <c r="AT98" s="14" t="s">
        <v>3</v>
      </c>
      <c r="AU98" s="16" t="s">
        <v>3</v>
      </c>
      <c r="AV98" s="154" t="s">
        <v>3</v>
      </c>
      <c r="AW98" s="159" t="s">
        <v>3</v>
      </c>
      <c r="AX98" s="79" t="s">
        <v>3</v>
      </c>
      <c r="AY98" s="79" t="s">
        <v>3</v>
      </c>
      <c r="AZ98" s="154" t="s">
        <v>3</v>
      </c>
      <c r="BA98" s="259"/>
      <c r="BB98" s="657" t="str">
        <f>IF($F$12="","",IF($BA98="","",HLOOKUP($F$12,別紙mast!$D$4:$K$7,3,FALSE)))</f>
        <v/>
      </c>
      <c r="BC98" s="657"/>
      <c r="BD98" s="260" t="str">
        <f t="shared" si="65"/>
        <v/>
      </c>
      <c r="BE98" s="260" t="str">
        <f>IF($F$12="","",IF($BA98="","",HLOOKUP($F$12,別紙mast!$D$9:$K$11,3,FALSE)))</f>
        <v/>
      </c>
      <c r="BF98" s="175" t="str">
        <f t="shared" si="66"/>
        <v/>
      </c>
      <c r="BG98" s="272"/>
      <c r="BH98" s="656" t="str">
        <f>IF($F$12="","",IF($BG98="","",HLOOKUP($F$12,別紙mast!$D$4:$K$7,4,FALSE)))</f>
        <v/>
      </c>
      <c r="BI98" s="656"/>
      <c r="BJ98" s="261" t="str">
        <f t="shared" si="46"/>
        <v/>
      </c>
      <c r="BK98" s="264"/>
      <c r="BL98" s="265"/>
      <c r="BM98" s="265"/>
      <c r="BN98" s="266"/>
      <c r="BO98" s="222"/>
      <c r="BP98" s="223"/>
      <c r="BQ98" s="223"/>
      <c r="BR98" s="224"/>
      <c r="BS98" s="267"/>
      <c r="BT98" s="268"/>
      <c r="BU98" s="270" t="str">
        <f t="shared" si="47"/>
        <v/>
      </c>
      <c r="BV98" s="269" t="str">
        <f t="shared" si="48"/>
        <v/>
      </c>
      <c r="BW98" s="247" t="str">
        <f t="shared" si="49"/>
        <v/>
      </c>
      <c r="BX98" s="271" t="str">
        <f t="shared" si="39"/>
        <v/>
      </c>
      <c r="BY98" s="410" t="str">
        <f t="shared" si="50"/>
        <v/>
      </c>
      <c r="BZ98" s="239"/>
      <c r="CA98" s="239"/>
      <c r="CB98" s="247" t="str">
        <f t="shared" si="40"/>
        <v/>
      </c>
      <c r="CC98" s="247" t="str">
        <f t="shared" si="41"/>
        <v/>
      </c>
      <c r="CD98" s="247" t="str">
        <f t="shared" si="42"/>
        <v/>
      </c>
      <c r="CE98" s="247" t="str">
        <f t="shared" si="43"/>
        <v/>
      </c>
      <c r="CF98" s="115"/>
      <c r="CG98" s="200" t="str">
        <f t="shared" si="51"/>
        <v/>
      </c>
      <c r="CH98" s="199" t="str">
        <f t="shared" si="52"/>
        <v/>
      </c>
      <c r="CI98" s="199" t="str">
        <f t="shared" si="53"/>
        <v/>
      </c>
      <c r="CJ98" s="199" t="str">
        <f t="shared" si="54"/>
        <v/>
      </c>
      <c r="CK98" s="203" t="str">
        <f t="shared" si="55"/>
        <v/>
      </c>
      <c r="CL98" s="203" t="str">
        <f t="shared" si="56"/>
        <v/>
      </c>
      <c r="CM98" s="203" t="str">
        <f t="shared" si="57"/>
        <v/>
      </c>
      <c r="CN98" s="203" t="str">
        <f t="shared" si="58"/>
        <v/>
      </c>
      <c r="CO98" s="199" t="str">
        <f t="shared" si="44"/>
        <v/>
      </c>
      <c r="CP98" s="226" t="str">
        <f t="shared" si="45"/>
        <v/>
      </c>
      <c r="CQ98" s="203" t="str">
        <f t="shared" si="59"/>
        <v/>
      </c>
      <c r="CR98" s="203" t="str">
        <f t="shared" si="60"/>
        <v/>
      </c>
      <c r="CS98" s="203" t="str">
        <f t="shared" si="61"/>
        <v/>
      </c>
      <c r="CT98" s="256" t="str">
        <f t="shared" si="62"/>
        <v/>
      </c>
      <c r="CU98" s="257" t="str">
        <f t="shared" si="63"/>
        <v/>
      </c>
      <c r="CV98" s="258" t="str">
        <f t="shared" si="64"/>
        <v/>
      </c>
      <c r="CW98" s="115"/>
      <c r="CX98" s="115"/>
      <c r="CY98" s="115"/>
      <c r="CZ98" s="115"/>
      <c r="DA98" s="115"/>
      <c r="DB98" s="115"/>
      <c r="DC98" s="115"/>
      <c r="DD98" s="115"/>
      <c r="DE98" s="115"/>
      <c r="DF98" s="115"/>
      <c r="DG98" s="115"/>
      <c r="DH98" s="115"/>
      <c r="DI98" s="125"/>
    </row>
    <row r="99" spans="2:113" ht="15.95" customHeight="1">
      <c r="B99" s="161">
        <v>69</v>
      </c>
      <c r="C99" s="670"/>
      <c r="D99" s="671"/>
      <c r="E99" s="671"/>
      <c r="F99" s="672"/>
      <c r="G99" s="673"/>
      <c r="H99" s="673"/>
      <c r="I99" s="674"/>
      <c r="J99" s="675"/>
      <c r="K99" s="682"/>
      <c r="L99" s="682"/>
      <c r="M99" s="682"/>
      <c r="N99" s="682"/>
      <c r="O99" s="682"/>
      <c r="P99" s="14" t="s">
        <v>3</v>
      </c>
      <c r="Q99" s="145" t="s">
        <v>3</v>
      </c>
      <c r="R99" s="145" t="s">
        <v>3</v>
      </c>
      <c r="S99" s="79" t="s">
        <v>3</v>
      </c>
      <c r="T99" s="683"/>
      <c r="U99" s="684"/>
      <c r="V99" s="685"/>
      <c r="W99" s="14" t="s">
        <v>3</v>
      </c>
      <c r="X99" s="145" t="s">
        <v>3</v>
      </c>
      <c r="Y99" s="145" t="s">
        <v>3</v>
      </c>
      <c r="Z99" s="79" t="s">
        <v>3</v>
      </c>
      <c r="AA99" s="683"/>
      <c r="AB99" s="684"/>
      <c r="AC99" s="684"/>
      <c r="AD99" s="14" t="s">
        <v>3</v>
      </c>
      <c r="AE99" s="16" t="s">
        <v>3</v>
      </c>
      <c r="AF99" s="16" t="s">
        <v>3</v>
      </c>
      <c r="AG99" s="16" t="s">
        <v>3</v>
      </c>
      <c r="AH99" s="16" t="s">
        <v>3</v>
      </c>
      <c r="AI99" s="79" t="s">
        <v>3</v>
      </c>
      <c r="AJ99" s="171"/>
      <c r="AK99" s="79" t="s">
        <v>3</v>
      </c>
      <c r="AL99" s="173"/>
      <c r="AM99" s="14" t="s">
        <v>3</v>
      </c>
      <c r="AN99" s="79" t="s">
        <v>3</v>
      </c>
      <c r="AO99" s="686"/>
      <c r="AP99" s="687"/>
      <c r="AQ99" s="687"/>
      <c r="AR99" s="687"/>
      <c r="AS99" s="251" t="str">
        <f t="shared" si="38"/>
        <v/>
      </c>
      <c r="AT99" s="14" t="s">
        <v>3</v>
      </c>
      <c r="AU99" s="16" t="s">
        <v>3</v>
      </c>
      <c r="AV99" s="154" t="s">
        <v>3</v>
      </c>
      <c r="AW99" s="159" t="s">
        <v>3</v>
      </c>
      <c r="AX99" s="79" t="s">
        <v>3</v>
      </c>
      <c r="AY99" s="79" t="s">
        <v>3</v>
      </c>
      <c r="AZ99" s="154" t="s">
        <v>3</v>
      </c>
      <c r="BA99" s="259"/>
      <c r="BB99" s="657" t="str">
        <f>IF($F$12="","",IF($BA99="","",HLOOKUP($F$12,別紙mast!$D$4:$K$7,3,FALSE)))</f>
        <v/>
      </c>
      <c r="BC99" s="657"/>
      <c r="BD99" s="260" t="str">
        <f t="shared" si="65"/>
        <v/>
      </c>
      <c r="BE99" s="260" t="str">
        <f>IF($F$12="","",IF($BA99="","",HLOOKUP($F$12,別紙mast!$D$9:$K$11,3,FALSE)))</f>
        <v/>
      </c>
      <c r="BF99" s="175" t="str">
        <f t="shared" si="66"/>
        <v/>
      </c>
      <c r="BG99" s="272"/>
      <c r="BH99" s="656" t="str">
        <f>IF($F$12="","",IF($BG99="","",HLOOKUP($F$12,別紙mast!$D$4:$K$7,4,FALSE)))</f>
        <v/>
      </c>
      <c r="BI99" s="656"/>
      <c r="BJ99" s="261" t="str">
        <f t="shared" si="46"/>
        <v/>
      </c>
      <c r="BK99" s="264"/>
      <c r="BL99" s="265"/>
      <c r="BM99" s="265"/>
      <c r="BN99" s="266"/>
      <c r="BO99" s="222"/>
      <c r="BP99" s="223"/>
      <c r="BQ99" s="223"/>
      <c r="BR99" s="224"/>
      <c r="BS99" s="267"/>
      <c r="BT99" s="268"/>
      <c r="BU99" s="270" t="str">
        <f t="shared" si="47"/>
        <v/>
      </c>
      <c r="BV99" s="269" t="str">
        <f t="shared" si="48"/>
        <v/>
      </c>
      <c r="BW99" s="247" t="str">
        <f t="shared" si="49"/>
        <v/>
      </c>
      <c r="BX99" s="271" t="str">
        <f t="shared" si="39"/>
        <v/>
      </c>
      <c r="BY99" s="410" t="str">
        <f t="shared" si="50"/>
        <v/>
      </c>
      <c r="BZ99" s="239"/>
      <c r="CA99" s="239"/>
      <c r="CB99" s="247" t="str">
        <f t="shared" si="40"/>
        <v/>
      </c>
      <c r="CC99" s="247" t="str">
        <f t="shared" si="41"/>
        <v/>
      </c>
      <c r="CD99" s="247" t="str">
        <f t="shared" si="42"/>
        <v/>
      </c>
      <c r="CE99" s="247" t="str">
        <f t="shared" si="43"/>
        <v/>
      </c>
      <c r="CF99" s="115"/>
      <c r="CG99" s="200" t="str">
        <f t="shared" si="51"/>
        <v/>
      </c>
      <c r="CH99" s="199" t="str">
        <f t="shared" si="52"/>
        <v/>
      </c>
      <c r="CI99" s="199" t="str">
        <f t="shared" si="53"/>
        <v/>
      </c>
      <c r="CJ99" s="199" t="str">
        <f t="shared" si="54"/>
        <v/>
      </c>
      <c r="CK99" s="203" t="str">
        <f t="shared" si="55"/>
        <v/>
      </c>
      <c r="CL99" s="203" t="str">
        <f t="shared" si="56"/>
        <v/>
      </c>
      <c r="CM99" s="203" t="str">
        <f t="shared" si="57"/>
        <v/>
      </c>
      <c r="CN99" s="203" t="str">
        <f t="shared" si="58"/>
        <v/>
      </c>
      <c r="CO99" s="199" t="str">
        <f t="shared" si="44"/>
        <v/>
      </c>
      <c r="CP99" s="226" t="str">
        <f t="shared" si="45"/>
        <v/>
      </c>
      <c r="CQ99" s="203" t="str">
        <f t="shared" si="59"/>
        <v/>
      </c>
      <c r="CR99" s="203" t="str">
        <f t="shared" si="60"/>
        <v/>
      </c>
      <c r="CS99" s="203" t="str">
        <f t="shared" si="61"/>
        <v/>
      </c>
      <c r="CT99" s="256" t="str">
        <f t="shared" si="62"/>
        <v/>
      </c>
      <c r="CU99" s="257" t="str">
        <f t="shared" si="63"/>
        <v/>
      </c>
      <c r="CV99" s="258" t="str">
        <f t="shared" si="64"/>
        <v/>
      </c>
      <c r="CW99" s="115"/>
      <c r="CX99" s="115"/>
      <c r="CY99" s="115"/>
      <c r="CZ99" s="115"/>
      <c r="DA99" s="115"/>
      <c r="DB99" s="115"/>
      <c r="DC99" s="115"/>
      <c r="DD99" s="115"/>
      <c r="DE99" s="115"/>
      <c r="DF99" s="115"/>
      <c r="DG99" s="115"/>
      <c r="DH99" s="115"/>
      <c r="DI99" s="125"/>
    </row>
    <row r="100" spans="2:113" ht="15.95" customHeight="1">
      <c r="B100" s="161">
        <v>70</v>
      </c>
      <c r="C100" s="670"/>
      <c r="D100" s="671"/>
      <c r="E100" s="671"/>
      <c r="F100" s="672"/>
      <c r="G100" s="673"/>
      <c r="H100" s="673"/>
      <c r="I100" s="674"/>
      <c r="J100" s="675"/>
      <c r="K100" s="682"/>
      <c r="L100" s="682"/>
      <c r="M100" s="682"/>
      <c r="N100" s="682"/>
      <c r="O100" s="682"/>
      <c r="P100" s="14" t="s">
        <v>3</v>
      </c>
      <c r="Q100" s="145" t="s">
        <v>3</v>
      </c>
      <c r="R100" s="145" t="s">
        <v>3</v>
      </c>
      <c r="S100" s="79" t="s">
        <v>3</v>
      </c>
      <c r="T100" s="683"/>
      <c r="U100" s="684"/>
      <c r="V100" s="685"/>
      <c r="W100" s="14" t="s">
        <v>3</v>
      </c>
      <c r="X100" s="145" t="s">
        <v>3</v>
      </c>
      <c r="Y100" s="145" t="s">
        <v>3</v>
      </c>
      <c r="Z100" s="79" t="s">
        <v>3</v>
      </c>
      <c r="AA100" s="683"/>
      <c r="AB100" s="684"/>
      <c r="AC100" s="684"/>
      <c r="AD100" s="14" t="s">
        <v>3</v>
      </c>
      <c r="AE100" s="16" t="s">
        <v>3</v>
      </c>
      <c r="AF100" s="16" t="s">
        <v>3</v>
      </c>
      <c r="AG100" s="16" t="s">
        <v>3</v>
      </c>
      <c r="AH100" s="16" t="s">
        <v>3</v>
      </c>
      <c r="AI100" s="79" t="s">
        <v>3</v>
      </c>
      <c r="AJ100" s="171"/>
      <c r="AK100" s="79" t="s">
        <v>3</v>
      </c>
      <c r="AL100" s="173"/>
      <c r="AM100" s="14" t="s">
        <v>3</v>
      </c>
      <c r="AN100" s="79" t="s">
        <v>3</v>
      </c>
      <c r="AO100" s="686"/>
      <c r="AP100" s="687"/>
      <c r="AQ100" s="687"/>
      <c r="AR100" s="687"/>
      <c r="AS100" s="251" t="str">
        <f t="shared" si="38"/>
        <v/>
      </c>
      <c r="AT100" s="14" t="s">
        <v>3</v>
      </c>
      <c r="AU100" s="16" t="s">
        <v>3</v>
      </c>
      <c r="AV100" s="154" t="s">
        <v>3</v>
      </c>
      <c r="AW100" s="159" t="s">
        <v>3</v>
      </c>
      <c r="AX100" s="79" t="s">
        <v>3</v>
      </c>
      <c r="AY100" s="79" t="s">
        <v>3</v>
      </c>
      <c r="AZ100" s="154" t="s">
        <v>3</v>
      </c>
      <c r="BA100" s="259"/>
      <c r="BB100" s="657" t="str">
        <f>IF($F$12="","",IF($BA100="","",HLOOKUP($F$12,別紙mast!$D$4:$K$7,3,FALSE)))</f>
        <v/>
      </c>
      <c r="BC100" s="657"/>
      <c r="BD100" s="260" t="str">
        <f t="shared" si="65"/>
        <v/>
      </c>
      <c r="BE100" s="260" t="str">
        <f>IF($F$12="","",IF($BA100="","",HLOOKUP($F$12,別紙mast!$D$9:$K$11,3,FALSE)))</f>
        <v/>
      </c>
      <c r="BF100" s="175" t="str">
        <f t="shared" si="66"/>
        <v/>
      </c>
      <c r="BG100" s="272"/>
      <c r="BH100" s="656" t="str">
        <f>IF($F$12="","",IF($BG100="","",HLOOKUP($F$12,別紙mast!$D$4:$K$7,4,FALSE)))</f>
        <v/>
      </c>
      <c r="BI100" s="656"/>
      <c r="BJ100" s="261" t="str">
        <f t="shared" si="46"/>
        <v/>
      </c>
      <c r="BK100" s="264"/>
      <c r="BL100" s="265"/>
      <c r="BM100" s="265"/>
      <c r="BN100" s="266"/>
      <c r="BO100" s="222"/>
      <c r="BP100" s="223"/>
      <c r="BQ100" s="223"/>
      <c r="BR100" s="224"/>
      <c r="BS100" s="267"/>
      <c r="BT100" s="268"/>
      <c r="BU100" s="270" t="str">
        <f t="shared" si="47"/>
        <v/>
      </c>
      <c r="BV100" s="269" t="str">
        <f t="shared" si="48"/>
        <v/>
      </c>
      <c r="BW100" s="247" t="str">
        <f t="shared" si="49"/>
        <v/>
      </c>
      <c r="BX100" s="271" t="str">
        <f t="shared" si="39"/>
        <v/>
      </c>
      <c r="BY100" s="410" t="str">
        <f t="shared" si="50"/>
        <v/>
      </c>
      <c r="BZ100" s="239"/>
      <c r="CA100" s="239"/>
      <c r="CB100" s="247" t="str">
        <f t="shared" si="40"/>
        <v/>
      </c>
      <c r="CC100" s="247" t="str">
        <f t="shared" si="41"/>
        <v/>
      </c>
      <c r="CD100" s="247" t="str">
        <f t="shared" si="42"/>
        <v/>
      </c>
      <c r="CE100" s="247" t="str">
        <f t="shared" si="43"/>
        <v/>
      </c>
      <c r="CF100" s="115"/>
      <c r="CG100" s="200" t="str">
        <f t="shared" si="51"/>
        <v/>
      </c>
      <c r="CH100" s="199" t="str">
        <f t="shared" si="52"/>
        <v/>
      </c>
      <c r="CI100" s="199" t="str">
        <f t="shared" si="53"/>
        <v/>
      </c>
      <c r="CJ100" s="199" t="str">
        <f t="shared" si="54"/>
        <v/>
      </c>
      <c r="CK100" s="203" t="str">
        <f t="shared" si="55"/>
        <v/>
      </c>
      <c r="CL100" s="203" t="str">
        <f t="shared" si="56"/>
        <v/>
      </c>
      <c r="CM100" s="203" t="str">
        <f t="shared" si="57"/>
        <v/>
      </c>
      <c r="CN100" s="203" t="str">
        <f t="shared" si="58"/>
        <v/>
      </c>
      <c r="CO100" s="199" t="str">
        <f t="shared" si="44"/>
        <v/>
      </c>
      <c r="CP100" s="226" t="str">
        <f t="shared" si="45"/>
        <v/>
      </c>
      <c r="CQ100" s="203" t="str">
        <f t="shared" si="59"/>
        <v/>
      </c>
      <c r="CR100" s="203" t="str">
        <f t="shared" si="60"/>
        <v/>
      </c>
      <c r="CS100" s="203" t="str">
        <f t="shared" si="61"/>
        <v/>
      </c>
      <c r="CT100" s="256" t="str">
        <f t="shared" si="62"/>
        <v/>
      </c>
      <c r="CU100" s="257" t="str">
        <f t="shared" si="63"/>
        <v/>
      </c>
      <c r="CV100" s="258" t="str">
        <f t="shared" si="64"/>
        <v/>
      </c>
      <c r="CW100" s="115"/>
      <c r="CX100" s="115"/>
      <c r="CY100" s="115"/>
      <c r="CZ100" s="115"/>
      <c r="DA100" s="115"/>
      <c r="DB100" s="115"/>
      <c r="DC100" s="115"/>
      <c r="DD100" s="115"/>
      <c r="DE100" s="115"/>
      <c r="DF100" s="115"/>
      <c r="DG100" s="115"/>
      <c r="DH100" s="115"/>
      <c r="DI100" s="125"/>
    </row>
    <row r="101" spans="2:113" ht="15.95" customHeight="1">
      <c r="B101" s="161">
        <v>71</v>
      </c>
      <c r="C101" s="670"/>
      <c r="D101" s="671"/>
      <c r="E101" s="671"/>
      <c r="F101" s="672"/>
      <c r="G101" s="673"/>
      <c r="H101" s="673"/>
      <c r="I101" s="674"/>
      <c r="J101" s="675"/>
      <c r="K101" s="682"/>
      <c r="L101" s="682"/>
      <c r="M101" s="682"/>
      <c r="N101" s="682"/>
      <c r="O101" s="682"/>
      <c r="P101" s="14" t="s">
        <v>3</v>
      </c>
      <c r="Q101" s="145" t="s">
        <v>3</v>
      </c>
      <c r="R101" s="145" t="s">
        <v>3</v>
      </c>
      <c r="S101" s="79" t="s">
        <v>3</v>
      </c>
      <c r="T101" s="683"/>
      <c r="U101" s="684"/>
      <c r="V101" s="685"/>
      <c r="W101" s="14" t="s">
        <v>3</v>
      </c>
      <c r="X101" s="145" t="s">
        <v>3</v>
      </c>
      <c r="Y101" s="145" t="s">
        <v>3</v>
      </c>
      <c r="Z101" s="79" t="s">
        <v>3</v>
      </c>
      <c r="AA101" s="683"/>
      <c r="AB101" s="684"/>
      <c r="AC101" s="684"/>
      <c r="AD101" s="14" t="s">
        <v>3</v>
      </c>
      <c r="AE101" s="16" t="s">
        <v>3</v>
      </c>
      <c r="AF101" s="16" t="s">
        <v>3</v>
      </c>
      <c r="AG101" s="16" t="s">
        <v>3</v>
      </c>
      <c r="AH101" s="16" t="s">
        <v>3</v>
      </c>
      <c r="AI101" s="79" t="s">
        <v>3</v>
      </c>
      <c r="AJ101" s="171"/>
      <c r="AK101" s="79" t="s">
        <v>3</v>
      </c>
      <c r="AL101" s="173"/>
      <c r="AM101" s="14" t="s">
        <v>3</v>
      </c>
      <c r="AN101" s="79" t="s">
        <v>3</v>
      </c>
      <c r="AO101" s="686"/>
      <c r="AP101" s="687"/>
      <c r="AQ101" s="687"/>
      <c r="AR101" s="687"/>
      <c r="AS101" s="251" t="str">
        <f t="shared" si="38"/>
        <v/>
      </c>
      <c r="AT101" s="14" t="s">
        <v>3</v>
      </c>
      <c r="AU101" s="16" t="s">
        <v>3</v>
      </c>
      <c r="AV101" s="154" t="s">
        <v>3</v>
      </c>
      <c r="AW101" s="159" t="s">
        <v>3</v>
      </c>
      <c r="AX101" s="79" t="s">
        <v>3</v>
      </c>
      <c r="AY101" s="79" t="s">
        <v>3</v>
      </c>
      <c r="AZ101" s="154" t="s">
        <v>3</v>
      </c>
      <c r="BA101" s="259"/>
      <c r="BB101" s="657" t="str">
        <f>IF($F$12="","",IF($BA101="","",HLOOKUP($F$12,別紙mast!$D$4:$K$7,3,FALSE)))</f>
        <v/>
      </c>
      <c r="BC101" s="657"/>
      <c r="BD101" s="260" t="str">
        <f t="shared" si="65"/>
        <v/>
      </c>
      <c r="BE101" s="260" t="str">
        <f>IF($F$12="","",IF($BA101="","",HLOOKUP($F$12,別紙mast!$D$9:$K$11,3,FALSE)))</f>
        <v/>
      </c>
      <c r="BF101" s="175" t="str">
        <f t="shared" si="66"/>
        <v/>
      </c>
      <c r="BG101" s="272"/>
      <c r="BH101" s="656" t="str">
        <f>IF($F$12="","",IF($BG101="","",HLOOKUP($F$12,別紙mast!$D$4:$K$7,4,FALSE)))</f>
        <v/>
      </c>
      <c r="BI101" s="656"/>
      <c r="BJ101" s="261" t="str">
        <f t="shared" si="46"/>
        <v/>
      </c>
      <c r="BK101" s="264"/>
      <c r="BL101" s="265"/>
      <c r="BM101" s="265"/>
      <c r="BN101" s="266"/>
      <c r="BO101" s="222"/>
      <c r="BP101" s="223"/>
      <c r="BQ101" s="223"/>
      <c r="BR101" s="224"/>
      <c r="BS101" s="267"/>
      <c r="BT101" s="268"/>
      <c r="BU101" s="270" t="str">
        <f t="shared" si="47"/>
        <v/>
      </c>
      <c r="BV101" s="269" t="str">
        <f t="shared" si="48"/>
        <v/>
      </c>
      <c r="BW101" s="247" t="str">
        <f t="shared" si="49"/>
        <v/>
      </c>
      <c r="BX101" s="271" t="str">
        <f t="shared" si="39"/>
        <v/>
      </c>
      <c r="BY101" s="410" t="str">
        <f t="shared" si="50"/>
        <v/>
      </c>
      <c r="BZ101" s="239"/>
      <c r="CA101" s="239"/>
      <c r="CB101" s="247" t="str">
        <f t="shared" si="40"/>
        <v/>
      </c>
      <c r="CC101" s="247" t="str">
        <f t="shared" si="41"/>
        <v/>
      </c>
      <c r="CD101" s="247" t="str">
        <f t="shared" si="42"/>
        <v/>
      </c>
      <c r="CE101" s="247" t="str">
        <f t="shared" si="43"/>
        <v/>
      </c>
      <c r="CF101" s="115"/>
      <c r="CG101" s="200" t="str">
        <f t="shared" si="51"/>
        <v/>
      </c>
      <c r="CH101" s="199" t="str">
        <f t="shared" si="52"/>
        <v/>
      </c>
      <c r="CI101" s="199" t="str">
        <f t="shared" si="53"/>
        <v/>
      </c>
      <c r="CJ101" s="199" t="str">
        <f t="shared" si="54"/>
        <v/>
      </c>
      <c r="CK101" s="203" t="str">
        <f t="shared" si="55"/>
        <v/>
      </c>
      <c r="CL101" s="203" t="str">
        <f t="shared" si="56"/>
        <v/>
      </c>
      <c r="CM101" s="203" t="str">
        <f t="shared" si="57"/>
        <v/>
      </c>
      <c r="CN101" s="203" t="str">
        <f t="shared" si="58"/>
        <v/>
      </c>
      <c r="CO101" s="199" t="str">
        <f t="shared" si="44"/>
        <v/>
      </c>
      <c r="CP101" s="226" t="str">
        <f t="shared" si="45"/>
        <v/>
      </c>
      <c r="CQ101" s="203" t="str">
        <f t="shared" si="59"/>
        <v/>
      </c>
      <c r="CR101" s="203" t="str">
        <f t="shared" si="60"/>
        <v/>
      </c>
      <c r="CS101" s="203" t="str">
        <f t="shared" si="61"/>
        <v/>
      </c>
      <c r="CT101" s="256" t="str">
        <f t="shared" si="62"/>
        <v/>
      </c>
      <c r="CU101" s="257" t="str">
        <f t="shared" si="63"/>
        <v/>
      </c>
      <c r="CV101" s="258" t="str">
        <f t="shared" si="64"/>
        <v/>
      </c>
      <c r="CW101" s="115"/>
      <c r="CX101" s="115"/>
      <c r="CY101" s="115"/>
      <c r="CZ101" s="115"/>
      <c r="DA101" s="115"/>
      <c r="DB101" s="115"/>
      <c r="DC101" s="115"/>
      <c r="DD101" s="115"/>
      <c r="DE101" s="115"/>
      <c r="DF101" s="115"/>
      <c r="DG101" s="115"/>
      <c r="DH101" s="115"/>
      <c r="DI101" s="125"/>
    </row>
    <row r="102" spans="2:113" ht="15.95" customHeight="1">
      <c r="B102" s="161">
        <v>72</v>
      </c>
      <c r="C102" s="670"/>
      <c r="D102" s="671"/>
      <c r="E102" s="671"/>
      <c r="F102" s="672"/>
      <c r="G102" s="673"/>
      <c r="H102" s="673"/>
      <c r="I102" s="674"/>
      <c r="J102" s="675"/>
      <c r="K102" s="682"/>
      <c r="L102" s="682"/>
      <c r="M102" s="682"/>
      <c r="N102" s="682"/>
      <c r="O102" s="682"/>
      <c r="P102" s="14" t="s">
        <v>3</v>
      </c>
      <c r="Q102" s="145" t="s">
        <v>3</v>
      </c>
      <c r="R102" s="145" t="s">
        <v>3</v>
      </c>
      <c r="S102" s="79" t="s">
        <v>3</v>
      </c>
      <c r="T102" s="683"/>
      <c r="U102" s="684"/>
      <c r="V102" s="685"/>
      <c r="W102" s="14" t="s">
        <v>3</v>
      </c>
      <c r="X102" s="145" t="s">
        <v>3</v>
      </c>
      <c r="Y102" s="145" t="s">
        <v>3</v>
      </c>
      <c r="Z102" s="79" t="s">
        <v>3</v>
      </c>
      <c r="AA102" s="683"/>
      <c r="AB102" s="684"/>
      <c r="AC102" s="684"/>
      <c r="AD102" s="14" t="s">
        <v>3</v>
      </c>
      <c r="AE102" s="16" t="s">
        <v>3</v>
      </c>
      <c r="AF102" s="16" t="s">
        <v>3</v>
      </c>
      <c r="AG102" s="16" t="s">
        <v>3</v>
      </c>
      <c r="AH102" s="16" t="s">
        <v>3</v>
      </c>
      <c r="AI102" s="79" t="s">
        <v>3</v>
      </c>
      <c r="AJ102" s="171"/>
      <c r="AK102" s="79" t="s">
        <v>3</v>
      </c>
      <c r="AL102" s="173"/>
      <c r="AM102" s="14" t="s">
        <v>3</v>
      </c>
      <c r="AN102" s="79" t="s">
        <v>3</v>
      </c>
      <c r="AO102" s="686"/>
      <c r="AP102" s="687"/>
      <c r="AQ102" s="687"/>
      <c r="AR102" s="687"/>
      <c r="AS102" s="251" t="str">
        <f t="shared" si="38"/>
        <v/>
      </c>
      <c r="AT102" s="14" t="s">
        <v>3</v>
      </c>
      <c r="AU102" s="16" t="s">
        <v>3</v>
      </c>
      <c r="AV102" s="154" t="s">
        <v>3</v>
      </c>
      <c r="AW102" s="159" t="s">
        <v>3</v>
      </c>
      <c r="AX102" s="79" t="s">
        <v>3</v>
      </c>
      <c r="AY102" s="79" t="s">
        <v>3</v>
      </c>
      <c r="AZ102" s="154" t="s">
        <v>3</v>
      </c>
      <c r="BA102" s="259"/>
      <c r="BB102" s="657" t="str">
        <f>IF($F$12="","",IF($BA102="","",HLOOKUP($F$12,別紙mast!$D$4:$K$7,3,FALSE)))</f>
        <v/>
      </c>
      <c r="BC102" s="657"/>
      <c r="BD102" s="260" t="str">
        <f t="shared" si="65"/>
        <v/>
      </c>
      <c r="BE102" s="260" t="str">
        <f>IF($F$12="","",IF($BA102="","",HLOOKUP($F$12,別紙mast!$D$9:$K$11,3,FALSE)))</f>
        <v/>
      </c>
      <c r="BF102" s="175" t="str">
        <f t="shared" si="66"/>
        <v/>
      </c>
      <c r="BG102" s="272"/>
      <c r="BH102" s="656" t="str">
        <f>IF($F$12="","",IF($BG102="","",HLOOKUP($F$12,別紙mast!$D$4:$K$7,4,FALSE)))</f>
        <v/>
      </c>
      <c r="BI102" s="656"/>
      <c r="BJ102" s="261" t="str">
        <f t="shared" si="46"/>
        <v/>
      </c>
      <c r="BK102" s="264"/>
      <c r="BL102" s="265"/>
      <c r="BM102" s="265"/>
      <c r="BN102" s="266"/>
      <c r="BO102" s="222"/>
      <c r="BP102" s="223"/>
      <c r="BQ102" s="223"/>
      <c r="BR102" s="224"/>
      <c r="BS102" s="267"/>
      <c r="BT102" s="268"/>
      <c r="BU102" s="270" t="str">
        <f t="shared" si="47"/>
        <v/>
      </c>
      <c r="BV102" s="269" t="str">
        <f t="shared" si="48"/>
        <v/>
      </c>
      <c r="BW102" s="247" t="str">
        <f t="shared" si="49"/>
        <v/>
      </c>
      <c r="BX102" s="271" t="str">
        <f t="shared" si="39"/>
        <v/>
      </c>
      <c r="BY102" s="410" t="str">
        <f t="shared" si="50"/>
        <v/>
      </c>
      <c r="BZ102" s="239"/>
      <c r="CA102" s="239"/>
      <c r="CB102" s="247" t="str">
        <f t="shared" si="40"/>
        <v/>
      </c>
      <c r="CC102" s="247" t="str">
        <f t="shared" si="41"/>
        <v/>
      </c>
      <c r="CD102" s="247" t="str">
        <f t="shared" si="42"/>
        <v/>
      </c>
      <c r="CE102" s="247" t="str">
        <f t="shared" si="43"/>
        <v/>
      </c>
      <c r="CF102" s="115"/>
      <c r="CG102" s="200" t="str">
        <f t="shared" si="51"/>
        <v/>
      </c>
      <c r="CH102" s="199" t="str">
        <f t="shared" si="52"/>
        <v/>
      </c>
      <c r="CI102" s="199" t="str">
        <f t="shared" si="53"/>
        <v/>
      </c>
      <c r="CJ102" s="199" t="str">
        <f t="shared" si="54"/>
        <v/>
      </c>
      <c r="CK102" s="203" t="str">
        <f t="shared" si="55"/>
        <v/>
      </c>
      <c r="CL102" s="203" t="str">
        <f t="shared" si="56"/>
        <v/>
      </c>
      <c r="CM102" s="203" t="str">
        <f t="shared" si="57"/>
        <v/>
      </c>
      <c r="CN102" s="203" t="str">
        <f t="shared" si="58"/>
        <v/>
      </c>
      <c r="CO102" s="199" t="str">
        <f t="shared" si="44"/>
        <v/>
      </c>
      <c r="CP102" s="226" t="str">
        <f t="shared" si="45"/>
        <v/>
      </c>
      <c r="CQ102" s="203" t="str">
        <f t="shared" si="59"/>
        <v/>
      </c>
      <c r="CR102" s="203" t="str">
        <f t="shared" si="60"/>
        <v/>
      </c>
      <c r="CS102" s="203" t="str">
        <f t="shared" si="61"/>
        <v/>
      </c>
      <c r="CT102" s="256" t="str">
        <f t="shared" si="62"/>
        <v/>
      </c>
      <c r="CU102" s="257" t="str">
        <f t="shared" si="63"/>
        <v/>
      </c>
      <c r="CV102" s="258" t="str">
        <f t="shared" si="64"/>
        <v/>
      </c>
      <c r="CW102" s="115"/>
      <c r="CX102" s="115"/>
      <c r="CY102" s="115"/>
      <c r="CZ102" s="115"/>
      <c r="DA102" s="115"/>
      <c r="DB102" s="115"/>
      <c r="DC102" s="115"/>
      <c r="DD102" s="115"/>
      <c r="DE102" s="115"/>
      <c r="DF102" s="115"/>
      <c r="DG102" s="115"/>
      <c r="DH102" s="115"/>
      <c r="DI102" s="125"/>
    </row>
    <row r="103" spans="2:113" ht="15.95" customHeight="1">
      <c r="B103" s="161">
        <v>73</v>
      </c>
      <c r="C103" s="670"/>
      <c r="D103" s="671"/>
      <c r="E103" s="671"/>
      <c r="F103" s="672"/>
      <c r="G103" s="673"/>
      <c r="H103" s="673"/>
      <c r="I103" s="674"/>
      <c r="J103" s="675"/>
      <c r="K103" s="682"/>
      <c r="L103" s="682"/>
      <c r="M103" s="682"/>
      <c r="N103" s="682"/>
      <c r="O103" s="682"/>
      <c r="P103" s="14" t="s">
        <v>3</v>
      </c>
      <c r="Q103" s="145" t="s">
        <v>3</v>
      </c>
      <c r="R103" s="145" t="s">
        <v>3</v>
      </c>
      <c r="S103" s="79" t="s">
        <v>3</v>
      </c>
      <c r="T103" s="683"/>
      <c r="U103" s="684"/>
      <c r="V103" s="685"/>
      <c r="W103" s="14" t="s">
        <v>3</v>
      </c>
      <c r="X103" s="145" t="s">
        <v>3</v>
      </c>
      <c r="Y103" s="145" t="s">
        <v>3</v>
      </c>
      <c r="Z103" s="79" t="s">
        <v>3</v>
      </c>
      <c r="AA103" s="683"/>
      <c r="AB103" s="684"/>
      <c r="AC103" s="684"/>
      <c r="AD103" s="14" t="s">
        <v>3</v>
      </c>
      <c r="AE103" s="16" t="s">
        <v>3</v>
      </c>
      <c r="AF103" s="16" t="s">
        <v>3</v>
      </c>
      <c r="AG103" s="16" t="s">
        <v>3</v>
      </c>
      <c r="AH103" s="16" t="s">
        <v>3</v>
      </c>
      <c r="AI103" s="79" t="s">
        <v>3</v>
      </c>
      <c r="AJ103" s="171"/>
      <c r="AK103" s="79" t="s">
        <v>3</v>
      </c>
      <c r="AL103" s="173"/>
      <c r="AM103" s="14" t="s">
        <v>3</v>
      </c>
      <c r="AN103" s="79" t="s">
        <v>3</v>
      </c>
      <c r="AO103" s="686"/>
      <c r="AP103" s="687"/>
      <c r="AQ103" s="687"/>
      <c r="AR103" s="687"/>
      <c r="AS103" s="251" t="str">
        <f t="shared" si="38"/>
        <v/>
      </c>
      <c r="AT103" s="14" t="s">
        <v>3</v>
      </c>
      <c r="AU103" s="16" t="s">
        <v>3</v>
      </c>
      <c r="AV103" s="154" t="s">
        <v>3</v>
      </c>
      <c r="AW103" s="159" t="s">
        <v>3</v>
      </c>
      <c r="AX103" s="79" t="s">
        <v>3</v>
      </c>
      <c r="AY103" s="79" t="s">
        <v>3</v>
      </c>
      <c r="AZ103" s="154" t="s">
        <v>3</v>
      </c>
      <c r="BA103" s="259"/>
      <c r="BB103" s="657" t="str">
        <f>IF($F$12="","",IF($BA103="","",HLOOKUP($F$12,別紙mast!$D$4:$K$7,3,FALSE)))</f>
        <v/>
      </c>
      <c r="BC103" s="657"/>
      <c r="BD103" s="260" t="str">
        <f t="shared" si="65"/>
        <v/>
      </c>
      <c r="BE103" s="260" t="str">
        <f>IF($F$12="","",IF($BA103="","",HLOOKUP($F$12,別紙mast!$D$9:$K$11,3,FALSE)))</f>
        <v/>
      </c>
      <c r="BF103" s="175" t="str">
        <f t="shared" si="66"/>
        <v/>
      </c>
      <c r="BG103" s="272"/>
      <c r="BH103" s="656" t="str">
        <f>IF($F$12="","",IF($BG103="","",HLOOKUP($F$12,別紙mast!$D$4:$K$7,4,FALSE)))</f>
        <v/>
      </c>
      <c r="BI103" s="656"/>
      <c r="BJ103" s="261" t="str">
        <f t="shared" si="46"/>
        <v/>
      </c>
      <c r="BK103" s="264"/>
      <c r="BL103" s="265"/>
      <c r="BM103" s="265"/>
      <c r="BN103" s="266"/>
      <c r="BO103" s="222"/>
      <c r="BP103" s="223"/>
      <c r="BQ103" s="223"/>
      <c r="BR103" s="224"/>
      <c r="BS103" s="267"/>
      <c r="BT103" s="268"/>
      <c r="BU103" s="270" t="str">
        <f t="shared" si="47"/>
        <v/>
      </c>
      <c r="BV103" s="269" t="str">
        <f t="shared" si="48"/>
        <v/>
      </c>
      <c r="BW103" s="247" t="str">
        <f t="shared" si="49"/>
        <v/>
      </c>
      <c r="BX103" s="271" t="str">
        <f t="shared" si="39"/>
        <v/>
      </c>
      <c r="BY103" s="410" t="str">
        <f t="shared" si="50"/>
        <v/>
      </c>
      <c r="BZ103" s="239"/>
      <c r="CA103" s="239"/>
      <c r="CB103" s="247" t="str">
        <f t="shared" si="40"/>
        <v/>
      </c>
      <c r="CC103" s="247" t="str">
        <f t="shared" si="41"/>
        <v/>
      </c>
      <c r="CD103" s="247" t="str">
        <f t="shared" si="42"/>
        <v/>
      </c>
      <c r="CE103" s="247" t="str">
        <f t="shared" si="43"/>
        <v/>
      </c>
      <c r="CF103" s="115"/>
      <c r="CG103" s="200" t="str">
        <f t="shared" si="51"/>
        <v/>
      </c>
      <c r="CH103" s="199" t="str">
        <f t="shared" si="52"/>
        <v/>
      </c>
      <c r="CI103" s="199" t="str">
        <f t="shared" si="53"/>
        <v/>
      </c>
      <c r="CJ103" s="199" t="str">
        <f t="shared" si="54"/>
        <v/>
      </c>
      <c r="CK103" s="203" t="str">
        <f t="shared" si="55"/>
        <v/>
      </c>
      <c r="CL103" s="203" t="str">
        <f t="shared" si="56"/>
        <v/>
      </c>
      <c r="CM103" s="203" t="str">
        <f t="shared" si="57"/>
        <v/>
      </c>
      <c r="CN103" s="203" t="str">
        <f t="shared" si="58"/>
        <v/>
      </c>
      <c r="CO103" s="199" t="str">
        <f t="shared" si="44"/>
        <v/>
      </c>
      <c r="CP103" s="226" t="str">
        <f t="shared" si="45"/>
        <v/>
      </c>
      <c r="CQ103" s="203" t="str">
        <f t="shared" si="59"/>
        <v/>
      </c>
      <c r="CR103" s="203" t="str">
        <f t="shared" si="60"/>
        <v/>
      </c>
      <c r="CS103" s="203" t="str">
        <f t="shared" si="61"/>
        <v/>
      </c>
      <c r="CT103" s="256" t="str">
        <f t="shared" si="62"/>
        <v/>
      </c>
      <c r="CU103" s="257" t="str">
        <f t="shared" si="63"/>
        <v/>
      </c>
      <c r="CV103" s="258" t="str">
        <f t="shared" si="64"/>
        <v/>
      </c>
      <c r="CW103" s="115"/>
      <c r="CX103" s="115"/>
      <c r="CY103" s="115"/>
      <c r="CZ103" s="115"/>
      <c r="DA103" s="115"/>
      <c r="DB103" s="115"/>
      <c r="DC103" s="115"/>
      <c r="DD103" s="115"/>
      <c r="DE103" s="115"/>
      <c r="DF103" s="115"/>
      <c r="DG103" s="115"/>
      <c r="DH103" s="115"/>
      <c r="DI103" s="125"/>
    </row>
    <row r="104" spans="2:113" ht="15.95" customHeight="1">
      <c r="B104" s="161">
        <v>74</v>
      </c>
      <c r="C104" s="670"/>
      <c r="D104" s="671"/>
      <c r="E104" s="671"/>
      <c r="F104" s="672"/>
      <c r="G104" s="673"/>
      <c r="H104" s="673"/>
      <c r="I104" s="674"/>
      <c r="J104" s="675"/>
      <c r="K104" s="682"/>
      <c r="L104" s="682"/>
      <c r="M104" s="682"/>
      <c r="N104" s="682"/>
      <c r="O104" s="682"/>
      <c r="P104" s="14" t="s">
        <v>3</v>
      </c>
      <c r="Q104" s="145" t="s">
        <v>3</v>
      </c>
      <c r="R104" s="145" t="s">
        <v>3</v>
      </c>
      <c r="S104" s="79" t="s">
        <v>3</v>
      </c>
      <c r="T104" s="683"/>
      <c r="U104" s="684"/>
      <c r="V104" s="685"/>
      <c r="W104" s="14" t="s">
        <v>3</v>
      </c>
      <c r="X104" s="145" t="s">
        <v>3</v>
      </c>
      <c r="Y104" s="145" t="s">
        <v>3</v>
      </c>
      <c r="Z104" s="79" t="s">
        <v>3</v>
      </c>
      <c r="AA104" s="683"/>
      <c r="AB104" s="684"/>
      <c r="AC104" s="684"/>
      <c r="AD104" s="14" t="s">
        <v>3</v>
      </c>
      <c r="AE104" s="16" t="s">
        <v>3</v>
      </c>
      <c r="AF104" s="16" t="s">
        <v>3</v>
      </c>
      <c r="AG104" s="16" t="s">
        <v>3</v>
      </c>
      <c r="AH104" s="16" t="s">
        <v>3</v>
      </c>
      <c r="AI104" s="79" t="s">
        <v>3</v>
      </c>
      <c r="AJ104" s="171"/>
      <c r="AK104" s="79" t="s">
        <v>3</v>
      </c>
      <c r="AL104" s="173"/>
      <c r="AM104" s="14" t="s">
        <v>3</v>
      </c>
      <c r="AN104" s="79" t="s">
        <v>3</v>
      </c>
      <c r="AO104" s="686"/>
      <c r="AP104" s="687"/>
      <c r="AQ104" s="687"/>
      <c r="AR104" s="687"/>
      <c r="AS104" s="251" t="str">
        <f t="shared" si="38"/>
        <v/>
      </c>
      <c r="AT104" s="14" t="s">
        <v>3</v>
      </c>
      <c r="AU104" s="16" t="s">
        <v>3</v>
      </c>
      <c r="AV104" s="154" t="s">
        <v>3</v>
      </c>
      <c r="AW104" s="159" t="s">
        <v>3</v>
      </c>
      <c r="AX104" s="79" t="s">
        <v>3</v>
      </c>
      <c r="AY104" s="79" t="s">
        <v>3</v>
      </c>
      <c r="AZ104" s="154" t="s">
        <v>3</v>
      </c>
      <c r="BA104" s="259"/>
      <c r="BB104" s="657" t="str">
        <f>IF($F$12="","",IF($BA104="","",HLOOKUP($F$12,別紙mast!$D$4:$K$7,3,FALSE)))</f>
        <v/>
      </c>
      <c r="BC104" s="657"/>
      <c r="BD104" s="260" t="str">
        <f t="shared" si="65"/>
        <v/>
      </c>
      <c r="BE104" s="260" t="str">
        <f>IF($F$12="","",IF($BA104="","",HLOOKUP($F$12,別紙mast!$D$9:$K$11,3,FALSE)))</f>
        <v/>
      </c>
      <c r="BF104" s="175" t="str">
        <f t="shared" si="66"/>
        <v/>
      </c>
      <c r="BG104" s="272"/>
      <c r="BH104" s="656" t="str">
        <f>IF($F$12="","",IF($BG104="","",HLOOKUP($F$12,別紙mast!$D$4:$K$7,4,FALSE)))</f>
        <v/>
      </c>
      <c r="BI104" s="656"/>
      <c r="BJ104" s="261" t="str">
        <f t="shared" si="46"/>
        <v/>
      </c>
      <c r="BK104" s="264"/>
      <c r="BL104" s="265"/>
      <c r="BM104" s="265"/>
      <c r="BN104" s="266"/>
      <c r="BO104" s="222"/>
      <c r="BP104" s="223"/>
      <c r="BQ104" s="223"/>
      <c r="BR104" s="224"/>
      <c r="BS104" s="267"/>
      <c r="BT104" s="268"/>
      <c r="BU104" s="270" t="str">
        <f t="shared" si="47"/>
        <v/>
      </c>
      <c r="BV104" s="269" t="str">
        <f t="shared" si="48"/>
        <v/>
      </c>
      <c r="BW104" s="247" t="str">
        <f t="shared" si="49"/>
        <v/>
      </c>
      <c r="BX104" s="271" t="str">
        <f t="shared" si="39"/>
        <v/>
      </c>
      <c r="BY104" s="410" t="str">
        <f t="shared" si="50"/>
        <v/>
      </c>
      <c r="BZ104" s="239"/>
      <c r="CA104" s="239"/>
      <c r="CB104" s="247" t="str">
        <f t="shared" si="40"/>
        <v/>
      </c>
      <c r="CC104" s="247" t="str">
        <f t="shared" si="41"/>
        <v/>
      </c>
      <c r="CD104" s="247" t="str">
        <f t="shared" si="42"/>
        <v/>
      </c>
      <c r="CE104" s="247" t="str">
        <f t="shared" si="43"/>
        <v/>
      </c>
      <c r="CF104" s="115"/>
      <c r="CG104" s="200" t="str">
        <f t="shared" si="51"/>
        <v/>
      </c>
      <c r="CH104" s="199" t="str">
        <f t="shared" si="52"/>
        <v/>
      </c>
      <c r="CI104" s="199" t="str">
        <f t="shared" si="53"/>
        <v/>
      </c>
      <c r="CJ104" s="199" t="str">
        <f t="shared" si="54"/>
        <v/>
      </c>
      <c r="CK104" s="203" t="str">
        <f t="shared" si="55"/>
        <v/>
      </c>
      <c r="CL104" s="203" t="str">
        <f t="shared" si="56"/>
        <v/>
      </c>
      <c r="CM104" s="203" t="str">
        <f t="shared" si="57"/>
        <v/>
      </c>
      <c r="CN104" s="203" t="str">
        <f t="shared" si="58"/>
        <v/>
      </c>
      <c r="CO104" s="199" t="str">
        <f t="shared" si="44"/>
        <v/>
      </c>
      <c r="CP104" s="226" t="str">
        <f t="shared" si="45"/>
        <v/>
      </c>
      <c r="CQ104" s="203" t="str">
        <f t="shared" si="59"/>
        <v/>
      </c>
      <c r="CR104" s="203" t="str">
        <f t="shared" si="60"/>
        <v/>
      </c>
      <c r="CS104" s="203" t="str">
        <f t="shared" si="61"/>
        <v/>
      </c>
      <c r="CT104" s="256" t="str">
        <f t="shared" si="62"/>
        <v/>
      </c>
      <c r="CU104" s="257" t="str">
        <f t="shared" si="63"/>
        <v/>
      </c>
      <c r="CV104" s="258" t="str">
        <f t="shared" si="64"/>
        <v/>
      </c>
      <c r="CW104" s="115"/>
      <c r="CX104" s="115"/>
      <c r="CY104" s="115"/>
      <c r="CZ104" s="115"/>
      <c r="DA104" s="115"/>
      <c r="DB104" s="115"/>
      <c r="DC104" s="115"/>
      <c r="DD104" s="115"/>
      <c r="DE104" s="115"/>
      <c r="DF104" s="115"/>
      <c r="DG104" s="115"/>
      <c r="DH104" s="115"/>
      <c r="DI104" s="125"/>
    </row>
    <row r="105" spans="2:113" ht="15.95" customHeight="1">
      <c r="B105" s="161">
        <v>75</v>
      </c>
      <c r="C105" s="670"/>
      <c r="D105" s="671"/>
      <c r="E105" s="671"/>
      <c r="F105" s="672"/>
      <c r="G105" s="673"/>
      <c r="H105" s="673"/>
      <c r="I105" s="674"/>
      <c r="J105" s="675"/>
      <c r="K105" s="682"/>
      <c r="L105" s="682"/>
      <c r="M105" s="682"/>
      <c r="N105" s="682"/>
      <c r="O105" s="682"/>
      <c r="P105" s="14" t="s">
        <v>3</v>
      </c>
      <c r="Q105" s="145" t="s">
        <v>3</v>
      </c>
      <c r="R105" s="145" t="s">
        <v>3</v>
      </c>
      <c r="S105" s="79" t="s">
        <v>3</v>
      </c>
      <c r="T105" s="683"/>
      <c r="U105" s="684"/>
      <c r="V105" s="685"/>
      <c r="W105" s="14" t="s">
        <v>3</v>
      </c>
      <c r="X105" s="145" t="s">
        <v>3</v>
      </c>
      <c r="Y105" s="145" t="s">
        <v>3</v>
      </c>
      <c r="Z105" s="79" t="s">
        <v>3</v>
      </c>
      <c r="AA105" s="683"/>
      <c r="AB105" s="684"/>
      <c r="AC105" s="684"/>
      <c r="AD105" s="14" t="s">
        <v>3</v>
      </c>
      <c r="AE105" s="16" t="s">
        <v>3</v>
      </c>
      <c r="AF105" s="16" t="s">
        <v>3</v>
      </c>
      <c r="AG105" s="16" t="s">
        <v>3</v>
      </c>
      <c r="AH105" s="16" t="s">
        <v>3</v>
      </c>
      <c r="AI105" s="79" t="s">
        <v>3</v>
      </c>
      <c r="AJ105" s="171"/>
      <c r="AK105" s="79" t="s">
        <v>3</v>
      </c>
      <c r="AL105" s="173"/>
      <c r="AM105" s="14" t="s">
        <v>3</v>
      </c>
      <c r="AN105" s="79" t="s">
        <v>3</v>
      </c>
      <c r="AO105" s="686"/>
      <c r="AP105" s="687"/>
      <c r="AQ105" s="687"/>
      <c r="AR105" s="687"/>
      <c r="AS105" s="251" t="str">
        <f t="shared" si="38"/>
        <v/>
      </c>
      <c r="AT105" s="14" t="s">
        <v>3</v>
      </c>
      <c r="AU105" s="16" t="s">
        <v>3</v>
      </c>
      <c r="AV105" s="154" t="s">
        <v>3</v>
      </c>
      <c r="AW105" s="159" t="s">
        <v>3</v>
      </c>
      <c r="AX105" s="79" t="s">
        <v>3</v>
      </c>
      <c r="AY105" s="79" t="s">
        <v>3</v>
      </c>
      <c r="AZ105" s="154" t="s">
        <v>3</v>
      </c>
      <c r="BA105" s="259"/>
      <c r="BB105" s="657" t="str">
        <f>IF($F$12="","",IF($BA105="","",HLOOKUP($F$12,別紙mast!$D$4:$K$7,3,FALSE)))</f>
        <v/>
      </c>
      <c r="BC105" s="657"/>
      <c r="BD105" s="260" t="str">
        <f t="shared" si="65"/>
        <v/>
      </c>
      <c r="BE105" s="260" t="str">
        <f>IF($F$12="","",IF($BA105="","",HLOOKUP($F$12,別紙mast!$D$9:$K$11,3,FALSE)))</f>
        <v/>
      </c>
      <c r="BF105" s="175" t="str">
        <f t="shared" si="66"/>
        <v/>
      </c>
      <c r="BG105" s="272"/>
      <c r="BH105" s="656" t="str">
        <f>IF($F$12="","",IF($BG105="","",HLOOKUP($F$12,別紙mast!$D$4:$K$7,4,FALSE)))</f>
        <v/>
      </c>
      <c r="BI105" s="656"/>
      <c r="BJ105" s="261" t="str">
        <f t="shared" si="46"/>
        <v/>
      </c>
      <c r="BK105" s="264"/>
      <c r="BL105" s="265"/>
      <c r="BM105" s="265"/>
      <c r="BN105" s="266"/>
      <c r="BO105" s="222"/>
      <c r="BP105" s="223"/>
      <c r="BQ105" s="223"/>
      <c r="BR105" s="224"/>
      <c r="BS105" s="267"/>
      <c r="BT105" s="268"/>
      <c r="BU105" s="270" t="str">
        <f t="shared" si="47"/>
        <v/>
      </c>
      <c r="BV105" s="269" t="str">
        <f t="shared" si="48"/>
        <v/>
      </c>
      <c r="BW105" s="247" t="str">
        <f t="shared" si="49"/>
        <v/>
      </c>
      <c r="BX105" s="271" t="str">
        <f t="shared" si="39"/>
        <v/>
      </c>
      <c r="BY105" s="410" t="str">
        <f t="shared" si="50"/>
        <v/>
      </c>
      <c r="BZ105" s="239"/>
      <c r="CA105" s="239"/>
      <c r="CB105" s="247" t="str">
        <f t="shared" si="40"/>
        <v/>
      </c>
      <c r="CC105" s="247" t="str">
        <f t="shared" si="41"/>
        <v/>
      </c>
      <c r="CD105" s="247" t="str">
        <f t="shared" si="42"/>
        <v/>
      </c>
      <c r="CE105" s="247" t="str">
        <f t="shared" si="43"/>
        <v/>
      </c>
      <c r="CF105" s="115"/>
      <c r="CG105" s="200" t="str">
        <f t="shared" si="51"/>
        <v/>
      </c>
      <c r="CH105" s="199" t="str">
        <f t="shared" si="52"/>
        <v/>
      </c>
      <c r="CI105" s="199" t="str">
        <f t="shared" si="53"/>
        <v/>
      </c>
      <c r="CJ105" s="199" t="str">
        <f t="shared" si="54"/>
        <v/>
      </c>
      <c r="CK105" s="203" t="str">
        <f t="shared" si="55"/>
        <v/>
      </c>
      <c r="CL105" s="203" t="str">
        <f t="shared" si="56"/>
        <v/>
      </c>
      <c r="CM105" s="203" t="str">
        <f t="shared" si="57"/>
        <v/>
      </c>
      <c r="CN105" s="203" t="str">
        <f t="shared" si="58"/>
        <v/>
      </c>
      <c r="CO105" s="199" t="str">
        <f t="shared" si="44"/>
        <v/>
      </c>
      <c r="CP105" s="226" t="str">
        <f t="shared" si="45"/>
        <v/>
      </c>
      <c r="CQ105" s="203" t="str">
        <f t="shared" si="59"/>
        <v/>
      </c>
      <c r="CR105" s="203" t="str">
        <f t="shared" si="60"/>
        <v/>
      </c>
      <c r="CS105" s="203" t="str">
        <f t="shared" si="61"/>
        <v/>
      </c>
      <c r="CT105" s="256" t="str">
        <f t="shared" si="62"/>
        <v/>
      </c>
      <c r="CU105" s="257" t="str">
        <f t="shared" si="63"/>
        <v/>
      </c>
      <c r="CV105" s="258" t="str">
        <f t="shared" si="64"/>
        <v/>
      </c>
      <c r="CW105" s="115"/>
      <c r="CX105" s="115"/>
      <c r="CY105" s="115"/>
      <c r="CZ105" s="115"/>
      <c r="DA105" s="115"/>
      <c r="DB105" s="115"/>
      <c r="DC105" s="115"/>
      <c r="DD105" s="115"/>
      <c r="DE105" s="115"/>
      <c r="DF105" s="115"/>
      <c r="DG105" s="115"/>
      <c r="DH105" s="115"/>
      <c r="DI105" s="125"/>
    </row>
    <row r="106" spans="2:113" ht="15.95" customHeight="1">
      <c r="B106" s="161">
        <v>76</v>
      </c>
      <c r="C106" s="670"/>
      <c r="D106" s="671"/>
      <c r="E106" s="671"/>
      <c r="F106" s="672"/>
      <c r="G106" s="673"/>
      <c r="H106" s="673"/>
      <c r="I106" s="674"/>
      <c r="J106" s="675"/>
      <c r="K106" s="682"/>
      <c r="L106" s="682"/>
      <c r="M106" s="682"/>
      <c r="N106" s="682"/>
      <c r="O106" s="682"/>
      <c r="P106" s="14" t="s">
        <v>3</v>
      </c>
      <c r="Q106" s="145" t="s">
        <v>3</v>
      </c>
      <c r="R106" s="145" t="s">
        <v>3</v>
      </c>
      <c r="S106" s="79" t="s">
        <v>3</v>
      </c>
      <c r="T106" s="683"/>
      <c r="U106" s="684"/>
      <c r="V106" s="685"/>
      <c r="W106" s="14" t="s">
        <v>3</v>
      </c>
      <c r="X106" s="145" t="s">
        <v>3</v>
      </c>
      <c r="Y106" s="145" t="s">
        <v>3</v>
      </c>
      <c r="Z106" s="79" t="s">
        <v>3</v>
      </c>
      <c r="AA106" s="683"/>
      <c r="AB106" s="684"/>
      <c r="AC106" s="684"/>
      <c r="AD106" s="14" t="s">
        <v>3</v>
      </c>
      <c r="AE106" s="16" t="s">
        <v>3</v>
      </c>
      <c r="AF106" s="16" t="s">
        <v>3</v>
      </c>
      <c r="AG106" s="16" t="s">
        <v>3</v>
      </c>
      <c r="AH106" s="16" t="s">
        <v>3</v>
      </c>
      <c r="AI106" s="79" t="s">
        <v>3</v>
      </c>
      <c r="AJ106" s="171"/>
      <c r="AK106" s="79" t="s">
        <v>3</v>
      </c>
      <c r="AL106" s="173"/>
      <c r="AM106" s="14" t="s">
        <v>3</v>
      </c>
      <c r="AN106" s="79" t="s">
        <v>3</v>
      </c>
      <c r="AO106" s="686"/>
      <c r="AP106" s="687"/>
      <c r="AQ106" s="687"/>
      <c r="AR106" s="687"/>
      <c r="AS106" s="251" t="str">
        <f t="shared" si="38"/>
        <v/>
      </c>
      <c r="AT106" s="14" t="s">
        <v>3</v>
      </c>
      <c r="AU106" s="16" t="s">
        <v>3</v>
      </c>
      <c r="AV106" s="154" t="s">
        <v>3</v>
      </c>
      <c r="AW106" s="159" t="s">
        <v>3</v>
      </c>
      <c r="AX106" s="79" t="s">
        <v>3</v>
      </c>
      <c r="AY106" s="79" t="s">
        <v>3</v>
      </c>
      <c r="AZ106" s="154" t="s">
        <v>3</v>
      </c>
      <c r="BA106" s="259"/>
      <c r="BB106" s="657" t="str">
        <f>IF($F$12="","",IF($BA106="","",HLOOKUP($F$12,別紙mast!$D$4:$K$7,3,FALSE)))</f>
        <v/>
      </c>
      <c r="BC106" s="657"/>
      <c r="BD106" s="260" t="str">
        <f t="shared" si="65"/>
        <v/>
      </c>
      <c r="BE106" s="260" t="str">
        <f>IF($F$12="","",IF($BA106="","",HLOOKUP($F$12,別紙mast!$D$9:$K$11,3,FALSE)))</f>
        <v/>
      </c>
      <c r="BF106" s="175" t="str">
        <f t="shared" si="66"/>
        <v/>
      </c>
      <c r="BG106" s="272"/>
      <c r="BH106" s="656" t="str">
        <f>IF($F$12="","",IF($BG106="","",HLOOKUP($F$12,別紙mast!$D$4:$K$7,4,FALSE)))</f>
        <v/>
      </c>
      <c r="BI106" s="656"/>
      <c r="BJ106" s="261" t="str">
        <f t="shared" si="46"/>
        <v/>
      </c>
      <c r="BK106" s="264"/>
      <c r="BL106" s="265"/>
      <c r="BM106" s="265"/>
      <c r="BN106" s="266"/>
      <c r="BO106" s="222"/>
      <c r="BP106" s="223"/>
      <c r="BQ106" s="223"/>
      <c r="BR106" s="224"/>
      <c r="BS106" s="267"/>
      <c r="BT106" s="268"/>
      <c r="BU106" s="270" t="str">
        <f t="shared" si="47"/>
        <v/>
      </c>
      <c r="BV106" s="269" t="str">
        <f t="shared" si="48"/>
        <v/>
      </c>
      <c r="BW106" s="247" t="str">
        <f t="shared" si="49"/>
        <v/>
      </c>
      <c r="BX106" s="271" t="str">
        <f t="shared" si="39"/>
        <v/>
      </c>
      <c r="BY106" s="410" t="str">
        <f t="shared" si="50"/>
        <v/>
      </c>
      <c r="BZ106" s="239"/>
      <c r="CA106" s="239"/>
      <c r="CB106" s="247" t="str">
        <f t="shared" si="40"/>
        <v/>
      </c>
      <c r="CC106" s="247" t="str">
        <f t="shared" si="41"/>
        <v/>
      </c>
      <c r="CD106" s="247" t="str">
        <f t="shared" si="42"/>
        <v/>
      </c>
      <c r="CE106" s="247" t="str">
        <f t="shared" si="43"/>
        <v/>
      </c>
      <c r="CF106" s="115"/>
      <c r="CG106" s="200" t="str">
        <f t="shared" si="51"/>
        <v/>
      </c>
      <c r="CH106" s="199" t="str">
        <f t="shared" si="52"/>
        <v/>
      </c>
      <c r="CI106" s="199" t="str">
        <f t="shared" si="53"/>
        <v/>
      </c>
      <c r="CJ106" s="199" t="str">
        <f t="shared" si="54"/>
        <v/>
      </c>
      <c r="CK106" s="203" t="str">
        <f t="shared" si="55"/>
        <v/>
      </c>
      <c r="CL106" s="203" t="str">
        <f t="shared" si="56"/>
        <v/>
      </c>
      <c r="CM106" s="203" t="str">
        <f t="shared" si="57"/>
        <v/>
      </c>
      <c r="CN106" s="203" t="str">
        <f t="shared" si="58"/>
        <v/>
      </c>
      <c r="CO106" s="199" t="str">
        <f t="shared" si="44"/>
        <v/>
      </c>
      <c r="CP106" s="226" t="str">
        <f t="shared" si="45"/>
        <v/>
      </c>
      <c r="CQ106" s="203" t="str">
        <f t="shared" si="59"/>
        <v/>
      </c>
      <c r="CR106" s="203" t="str">
        <f t="shared" si="60"/>
        <v/>
      </c>
      <c r="CS106" s="203" t="str">
        <f t="shared" si="61"/>
        <v/>
      </c>
      <c r="CT106" s="256" t="str">
        <f t="shared" si="62"/>
        <v/>
      </c>
      <c r="CU106" s="257" t="str">
        <f t="shared" si="63"/>
        <v/>
      </c>
      <c r="CV106" s="258" t="str">
        <f t="shared" si="64"/>
        <v/>
      </c>
      <c r="CW106" s="115"/>
      <c r="CX106" s="115"/>
      <c r="CY106" s="115"/>
      <c r="CZ106" s="115"/>
      <c r="DA106" s="115"/>
      <c r="DB106" s="115"/>
      <c r="DC106" s="115"/>
      <c r="DD106" s="115"/>
      <c r="DE106" s="115"/>
      <c r="DF106" s="115"/>
      <c r="DG106" s="115"/>
      <c r="DH106" s="115"/>
      <c r="DI106" s="125"/>
    </row>
    <row r="107" spans="2:113" ht="15.95" customHeight="1">
      <c r="B107" s="161">
        <v>77</v>
      </c>
      <c r="C107" s="670"/>
      <c r="D107" s="671"/>
      <c r="E107" s="671"/>
      <c r="F107" s="672"/>
      <c r="G107" s="673"/>
      <c r="H107" s="673"/>
      <c r="I107" s="674"/>
      <c r="J107" s="675"/>
      <c r="K107" s="682"/>
      <c r="L107" s="682"/>
      <c r="M107" s="682"/>
      <c r="N107" s="682"/>
      <c r="O107" s="682"/>
      <c r="P107" s="14" t="s">
        <v>3</v>
      </c>
      <c r="Q107" s="145" t="s">
        <v>3</v>
      </c>
      <c r="R107" s="145" t="s">
        <v>3</v>
      </c>
      <c r="S107" s="79" t="s">
        <v>3</v>
      </c>
      <c r="T107" s="683"/>
      <c r="U107" s="684"/>
      <c r="V107" s="685"/>
      <c r="W107" s="14" t="s">
        <v>3</v>
      </c>
      <c r="X107" s="145" t="s">
        <v>3</v>
      </c>
      <c r="Y107" s="145" t="s">
        <v>3</v>
      </c>
      <c r="Z107" s="79" t="s">
        <v>3</v>
      </c>
      <c r="AA107" s="683"/>
      <c r="AB107" s="684"/>
      <c r="AC107" s="684"/>
      <c r="AD107" s="14" t="s">
        <v>3</v>
      </c>
      <c r="AE107" s="16" t="s">
        <v>3</v>
      </c>
      <c r="AF107" s="16" t="s">
        <v>3</v>
      </c>
      <c r="AG107" s="16" t="s">
        <v>3</v>
      </c>
      <c r="AH107" s="16" t="s">
        <v>3</v>
      </c>
      <c r="AI107" s="79" t="s">
        <v>3</v>
      </c>
      <c r="AJ107" s="171"/>
      <c r="AK107" s="79" t="s">
        <v>3</v>
      </c>
      <c r="AL107" s="173"/>
      <c r="AM107" s="14" t="s">
        <v>3</v>
      </c>
      <c r="AN107" s="79" t="s">
        <v>3</v>
      </c>
      <c r="AO107" s="686"/>
      <c r="AP107" s="687"/>
      <c r="AQ107" s="687"/>
      <c r="AR107" s="687"/>
      <c r="AS107" s="251" t="str">
        <f t="shared" si="38"/>
        <v/>
      </c>
      <c r="AT107" s="14" t="s">
        <v>3</v>
      </c>
      <c r="AU107" s="16" t="s">
        <v>3</v>
      </c>
      <c r="AV107" s="154" t="s">
        <v>3</v>
      </c>
      <c r="AW107" s="159" t="s">
        <v>3</v>
      </c>
      <c r="AX107" s="79" t="s">
        <v>3</v>
      </c>
      <c r="AY107" s="79" t="s">
        <v>3</v>
      </c>
      <c r="AZ107" s="154" t="s">
        <v>3</v>
      </c>
      <c r="BA107" s="259"/>
      <c r="BB107" s="657" t="str">
        <f>IF($F$12="","",IF($BA107="","",HLOOKUP($F$12,別紙mast!$D$4:$K$7,3,FALSE)))</f>
        <v/>
      </c>
      <c r="BC107" s="657"/>
      <c r="BD107" s="260" t="str">
        <f t="shared" si="65"/>
        <v/>
      </c>
      <c r="BE107" s="260" t="str">
        <f>IF($F$12="","",IF($BA107="","",HLOOKUP($F$12,別紙mast!$D$9:$K$11,3,FALSE)))</f>
        <v/>
      </c>
      <c r="BF107" s="175" t="str">
        <f t="shared" si="66"/>
        <v/>
      </c>
      <c r="BG107" s="272"/>
      <c r="BH107" s="656" t="str">
        <f>IF($F$12="","",IF($BG107="","",HLOOKUP($F$12,別紙mast!$D$4:$K$7,4,FALSE)))</f>
        <v/>
      </c>
      <c r="BI107" s="656"/>
      <c r="BJ107" s="261" t="str">
        <f t="shared" si="46"/>
        <v/>
      </c>
      <c r="BK107" s="264"/>
      <c r="BL107" s="265"/>
      <c r="BM107" s="265"/>
      <c r="BN107" s="266"/>
      <c r="BO107" s="222"/>
      <c r="BP107" s="223"/>
      <c r="BQ107" s="223"/>
      <c r="BR107" s="224"/>
      <c r="BS107" s="267"/>
      <c r="BT107" s="268"/>
      <c r="BU107" s="270" t="str">
        <f t="shared" si="47"/>
        <v/>
      </c>
      <c r="BV107" s="269" t="str">
        <f t="shared" si="48"/>
        <v/>
      </c>
      <c r="BW107" s="247" t="str">
        <f t="shared" si="49"/>
        <v/>
      </c>
      <c r="BX107" s="271" t="str">
        <f t="shared" si="39"/>
        <v/>
      </c>
      <c r="BY107" s="410" t="str">
        <f t="shared" si="50"/>
        <v/>
      </c>
      <c r="BZ107" s="239"/>
      <c r="CA107" s="239"/>
      <c r="CB107" s="247" t="str">
        <f t="shared" si="40"/>
        <v/>
      </c>
      <c r="CC107" s="247" t="str">
        <f t="shared" si="41"/>
        <v/>
      </c>
      <c r="CD107" s="247" t="str">
        <f t="shared" si="42"/>
        <v/>
      </c>
      <c r="CE107" s="247" t="str">
        <f t="shared" si="43"/>
        <v/>
      </c>
      <c r="CF107" s="115"/>
      <c r="CG107" s="200" t="str">
        <f t="shared" si="51"/>
        <v/>
      </c>
      <c r="CH107" s="199" t="str">
        <f t="shared" si="52"/>
        <v/>
      </c>
      <c r="CI107" s="199" t="str">
        <f t="shared" si="53"/>
        <v/>
      </c>
      <c r="CJ107" s="199" t="str">
        <f t="shared" si="54"/>
        <v/>
      </c>
      <c r="CK107" s="203" t="str">
        <f t="shared" si="55"/>
        <v/>
      </c>
      <c r="CL107" s="203" t="str">
        <f t="shared" si="56"/>
        <v/>
      </c>
      <c r="CM107" s="203" t="str">
        <f t="shared" si="57"/>
        <v/>
      </c>
      <c r="CN107" s="203" t="str">
        <f t="shared" si="58"/>
        <v/>
      </c>
      <c r="CO107" s="199" t="str">
        <f t="shared" si="44"/>
        <v/>
      </c>
      <c r="CP107" s="226" t="str">
        <f t="shared" si="45"/>
        <v/>
      </c>
      <c r="CQ107" s="203" t="str">
        <f t="shared" si="59"/>
        <v/>
      </c>
      <c r="CR107" s="203" t="str">
        <f t="shared" si="60"/>
        <v/>
      </c>
      <c r="CS107" s="203" t="str">
        <f t="shared" si="61"/>
        <v/>
      </c>
      <c r="CT107" s="256" t="str">
        <f t="shared" si="62"/>
        <v/>
      </c>
      <c r="CU107" s="257" t="str">
        <f t="shared" si="63"/>
        <v/>
      </c>
      <c r="CV107" s="258" t="str">
        <f t="shared" si="64"/>
        <v/>
      </c>
      <c r="CW107" s="115"/>
      <c r="CX107" s="115"/>
      <c r="CY107" s="115"/>
      <c r="CZ107" s="115"/>
      <c r="DA107" s="115"/>
      <c r="DB107" s="115"/>
      <c r="DC107" s="115"/>
      <c r="DD107" s="115"/>
      <c r="DE107" s="115"/>
      <c r="DF107" s="115"/>
      <c r="DG107" s="115"/>
      <c r="DH107" s="115"/>
      <c r="DI107" s="125"/>
    </row>
    <row r="108" spans="2:113" ht="15.95" customHeight="1">
      <c r="B108" s="161">
        <v>78</v>
      </c>
      <c r="C108" s="670"/>
      <c r="D108" s="671"/>
      <c r="E108" s="671"/>
      <c r="F108" s="672"/>
      <c r="G108" s="673"/>
      <c r="H108" s="673"/>
      <c r="I108" s="674"/>
      <c r="J108" s="675"/>
      <c r="K108" s="682"/>
      <c r="L108" s="682"/>
      <c r="M108" s="682"/>
      <c r="N108" s="682"/>
      <c r="O108" s="682"/>
      <c r="P108" s="14" t="s">
        <v>3</v>
      </c>
      <c r="Q108" s="145" t="s">
        <v>3</v>
      </c>
      <c r="R108" s="145" t="s">
        <v>3</v>
      </c>
      <c r="S108" s="79" t="s">
        <v>3</v>
      </c>
      <c r="T108" s="683"/>
      <c r="U108" s="684"/>
      <c r="V108" s="685"/>
      <c r="W108" s="14" t="s">
        <v>3</v>
      </c>
      <c r="X108" s="145" t="s">
        <v>3</v>
      </c>
      <c r="Y108" s="145" t="s">
        <v>3</v>
      </c>
      <c r="Z108" s="79" t="s">
        <v>3</v>
      </c>
      <c r="AA108" s="683"/>
      <c r="AB108" s="684"/>
      <c r="AC108" s="684"/>
      <c r="AD108" s="14" t="s">
        <v>3</v>
      </c>
      <c r="AE108" s="16" t="s">
        <v>3</v>
      </c>
      <c r="AF108" s="16" t="s">
        <v>3</v>
      </c>
      <c r="AG108" s="16" t="s">
        <v>3</v>
      </c>
      <c r="AH108" s="16" t="s">
        <v>3</v>
      </c>
      <c r="AI108" s="79" t="s">
        <v>3</v>
      </c>
      <c r="AJ108" s="171"/>
      <c r="AK108" s="79" t="s">
        <v>3</v>
      </c>
      <c r="AL108" s="173"/>
      <c r="AM108" s="14" t="s">
        <v>3</v>
      </c>
      <c r="AN108" s="79" t="s">
        <v>3</v>
      </c>
      <c r="AO108" s="686"/>
      <c r="AP108" s="687"/>
      <c r="AQ108" s="687"/>
      <c r="AR108" s="687"/>
      <c r="AS108" s="251" t="str">
        <f t="shared" si="38"/>
        <v/>
      </c>
      <c r="AT108" s="14" t="s">
        <v>3</v>
      </c>
      <c r="AU108" s="16" t="s">
        <v>3</v>
      </c>
      <c r="AV108" s="154" t="s">
        <v>3</v>
      </c>
      <c r="AW108" s="159" t="s">
        <v>3</v>
      </c>
      <c r="AX108" s="79" t="s">
        <v>3</v>
      </c>
      <c r="AY108" s="79" t="s">
        <v>3</v>
      </c>
      <c r="AZ108" s="154" t="s">
        <v>3</v>
      </c>
      <c r="BA108" s="259"/>
      <c r="BB108" s="657" t="str">
        <f>IF($F$12="","",IF($BA108="","",HLOOKUP($F$12,別紙mast!$D$4:$K$7,3,FALSE)))</f>
        <v/>
      </c>
      <c r="BC108" s="657"/>
      <c r="BD108" s="260" t="str">
        <f t="shared" si="65"/>
        <v/>
      </c>
      <c r="BE108" s="260" t="str">
        <f>IF($F$12="","",IF($BA108="","",HLOOKUP($F$12,別紙mast!$D$9:$K$11,3,FALSE)))</f>
        <v/>
      </c>
      <c r="BF108" s="175" t="str">
        <f t="shared" si="66"/>
        <v/>
      </c>
      <c r="BG108" s="272"/>
      <c r="BH108" s="656" t="str">
        <f>IF($F$12="","",IF($BG108="","",HLOOKUP($F$12,別紙mast!$D$4:$K$7,4,FALSE)))</f>
        <v/>
      </c>
      <c r="BI108" s="656"/>
      <c r="BJ108" s="261" t="str">
        <f t="shared" si="46"/>
        <v/>
      </c>
      <c r="BK108" s="264"/>
      <c r="BL108" s="265"/>
      <c r="BM108" s="265"/>
      <c r="BN108" s="266"/>
      <c r="BO108" s="222"/>
      <c r="BP108" s="223"/>
      <c r="BQ108" s="223"/>
      <c r="BR108" s="224"/>
      <c r="BS108" s="267"/>
      <c r="BT108" s="268"/>
      <c r="BU108" s="270" t="str">
        <f t="shared" si="47"/>
        <v/>
      </c>
      <c r="BV108" s="269" t="str">
        <f t="shared" si="48"/>
        <v/>
      </c>
      <c r="BW108" s="247" t="str">
        <f t="shared" si="49"/>
        <v/>
      </c>
      <c r="BX108" s="271" t="str">
        <f t="shared" si="39"/>
        <v/>
      </c>
      <c r="BY108" s="410" t="str">
        <f t="shared" si="50"/>
        <v/>
      </c>
      <c r="BZ108" s="239"/>
      <c r="CA108" s="239"/>
      <c r="CB108" s="247" t="str">
        <f t="shared" si="40"/>
        <v/>
      </c>
      <c r="CC108" s="247" t="str">
        <f t="shared" si="41"/>
        <v/>
      </c>
      <c r="CD108" s="247" t="str">
        <f t="shared" si="42"/>
        <v/>
      </c>
      <c r="CE108" s="247" t="str">
        <f t="shared" si="43"/>
        <v/>
      </c>
      <c r="CF108" s="115"/>
      <c r="CG108" s="200" t="str">
        <f t="shared" si="51"/>
        <v/>
      </c>
      <c r="CH108" s="199" t="str">
        <f t="shared" si="52"/>
        <v/>
      </c>
      <c r="CI108" s="199" t="str">
        <f t="shared" si="53"/>
        <v/>
      </c>
      <c r="CJ108" s="199" t="str">
        <f t="shared" si="54"/>
        <v/>
      </c>
      <c r="CK108" s="203" t="str">
        <f t="shared" si="55"/>
        <v/>
      </c>
      <c r="CL108" s="203" t="str">
        <f t="shared" si="56"/>
        <v/>
      </c>
      <c r="CM108" s="203" t="str">
        <f t="shared" si="57"/>
        <v/>
      </c>
      <c r="CN108" s="203" t="str">
        <f t="shared" si="58"/>
        <v/>
      </c>
      <c r="CO108" s="199" t="str">
        <f t="shared" si="44"/>
        <v/>
      </c>
      <c r="CP108" s="226" t="str">
        <f t="shared" si="45"/>
        <v/>
      </c>
      <c r="CQ108" s="203" t="str">
        <f t="shared" si="59"/>
        <v/>
      </c>
      <c r="CR108" s="203" t="str">
        <f t="shared" si="60"/>
        <v/>
      </c>
      <c r="CS108" s="203" t="str">
        <f t="shared" si="61"/>
        <v/>
      </c>
      <c r="CT108" s="256" t="str">
        <f t="shared" si="62"/>
        <v/>
      </c>
      <c r="CU108" s="257" t="str">
        <f t="shared" si="63"/>
        <v/>
      </c>
      <c r="CV108" s="258" t="str">
        <f t="shared" si="64"/>
        <v/>
      </c>
      <c r="CW108" s="115"/>
      <c r="CX108" s="115"/>
      <c r="CY108" s="115"/>
      <c r="CZ108" s="115"/>
      <c r="DA108" s="115"/>
      <c r="DB108" s="115"/>
      <c r="DC108" s="115"/>
      <c r="DD108" s="115"/>
      <c r="DE108" s="115"/>
      <c r="DF108" s="115"/>
      <c r="DG108" s="115"/>
      <c r="DH108" s="115"/>
      <c r="DI108" s="125"/>
    </row>
    <row r="109" spans="2:113" ht="15.95" customHeight="1">
      <c r="B109" s="161">
        <v>79</v>
      </c>
      <c r="C109" s="670"/>
      <c r="D109" s="671"/>
      <c r="E109" s="671"/>
      <c r="F109" s="672"/>
      <c r="G109" s="673"/>
      <c r="H109" s="673"/>
      <c r="I109" s="674"/>
      <c r="J109" s="675"/>
      <c r="K109" s="682"/>
      <c r="L109" s="682"/>
      <c r="M109" s="682"/>
      <c r="N109" s="682"/>
      <c r="O109" s="682"/>
      <c r="P109" s="14" t="s">
        <v>3</v>
      </c>
      <c r="Q109" s="145" t="s">
        <v>3</v>
      </c>
      <c r="R109" s="145" t="s">
        <v>3</v>
      </c>
      <c r="S109" s="79" t="s">
        <v>3</v>
      </c>
      <c r="T109" s="683"/>
      <c r="U109" s="684"/>
      <c r="V109" s="685"/>
      <c r="W109" s="14" t="s">
        <v>3</v>
      </c>
      <c r="X109" s="145" t="s">
        <v>3</v>
      </c>
      <c r="Y109" s="145" t="s">
        <v>3</v>
      </c>
      <c r="Z109" s="79" t="s">
        <v>3</v>
      </c>
      <c r="AA109" s="683"/>
      <c r="AB109" s="684"/>
      <c r="AC109" s="684"/>
      <c r="AD109" s="14" t="s">
        <v>3</v>
      </c>
      <c r="AE109" s="16" t="s">
        <v>3</v>
      </c>
      <c r="AF109" s="16" t="s">
        <v>3</v>
      </c>
      <c r="AG109" s="16" t="s">
        <v>3</v>
      </c>
      <c r="AH109" s="16" t="s">
        <v>3</v>
      </c>
      <c r="AI109" s="79" t="s">
        <v>3</v>
      </c>
      <c r="AJ109" s="171"/>
      <c r="AK109" s="79" t="s">
        <v>3</v>
      </c>
      <c r="AL109" s="173"/>
      <c r="AM109" s="14" t="s">
        <v>3</v>
      </c>
      <c r="AN109" s="79" t="s">
        <v>3</v>
      </c>
      <c r="AO109" s="686"/>
      <c r="AP109" s="687"/>
      <c r="AQ109" s="687"/>
      <c r="AR109" s="687"/>
      <c r="AS109" s="251" t="str">
        <f t="shared" si="38"/>
        <v/>
      </c>
      <c r="AT109" s="14" t="s">
        <v>3</v>
      </c>
      <c r="AU109" s="16" t="s">
        <v>3</v>
      </c>
      <c r="AV109" s="154" t="s">
        <v>3</v>
      </c>
      <c r="AW109" s="159" t="s">
        <v>3</v>
      </c>
      <c r="AX109" s="79" t="s">
        <v>3</v>
      </c>
      <c r="AY109" s="79" t="s">
        <v>3</v>
      </c>
      <c r="AZ109" s="154" t="s">
        <v>3</v>
      </c>
      <c r="BA109" s="259"/>
      <c r="BB109" s="657" t="str">
        <f>IF($F$12="","",IF($BA109="","",HLOOKUP($F$12,別紙mast!$D$4:$K$7,3,FALSE)))</f>
        <v/>
      </c>
      <c r="BC109" s="657"/>
      <c r="BD109" s="260" t="str">
        <f t="shared" si="65"/>
        <v/>
      </c>
      <c r="BE109" s="260" t="str">
        <f>IF($F$12="","",IF($BA109="","",HLOOKUP($F$12,別紙mast!$D$9:$K$11,3,FALSE)))</f>
        <v/>
      </c>
      <c r="BF109" s="175" t="str">
        <f t="shared" si="66"/>
        <v/>
      </c>
      <c r="BG109" s="272"/>
      <c r="BH109" s="656" t="str">
        <f>IF($F$12="","",IF($BG109="","",HLOOKUP($F$12,別紙mast!$D$4:$K$7,4,FALSE)))</f>
        <v/>
      </c>
      <c r="BI109" s="656"/>
      <c r="BJ109" s="261" t="str">
        <f t="shared" si="46"/>
        <v/>
      </c>
      <c r="BK109" s="264"/>
      <c r="BL109" s="265"/>
      <c r="BM109" s="265"/>
      <c r="BN109" s="266"/>
      <c r="BO109" s="222"/>
      <c r="BP109" s="223"/>
      <c r="BQ109" s="223"/>
      <c r="BR109" s="224"/>
      <c r="BS109" s="267"/>
      <c r="BT109" s="268"/>
      <c r="BU109" s="270" t="str">
        <f t="shared" si="47"/>
        <v/>
      </c>
      <c r="BV109" s="269" t="str">
        <f t="shared" si="48"/>
        <v/>
      </c>
      <c r="BW109" s="247" t="str">
        <f t="shared" si="49"/>
        <v/>
      </c>
      <c r="BX109" s="271" t="str">
        <f t="shared" si="39"/>
        <v/>
      </c>
      <c r="BY109" s="410" t="str">
        <f t="shared" si="50"/>
        <v/>
      </c>
      <c r="BZ109" s="239"/>
      <c r="CA109" s="239"/>
      <c r="CB109" s="247" t="str">
        <f t="shared" si="40"/>
        <v/>
      </c>
      <c r="CC109" s="247" t="str">
        <f t="shared" si="41"/>
        <v/>
      </c>
      <c r="CD109" s="247" t="str">
        <f t="shared" si="42"/>
        <v/>
      </c>
      <c r="CE109" s="247" t="str">
        <f t="shared" si="43"/>
        <v/>
      </c>
      <c r="CF109" s="115"/>
      <c r="CG109" s="200" t="str">
        <f t="shared" si="51"/>
        <v/>
      </c>
      <c r="CH109" s="199" t="str">
        <f t="shared" si="52"/>
        <v/>
      </c>
      <c r="CI109" s="199" t="str">
        <f t="shared" si="53"/>
        <v/>
      </c>
      <c r="CJ109" s="199" t="str">
        <f t="shared" si="54"/>
        <v/>
      </c>
      <c r="CK109" s="203" t="str">
        <f t="shared" si="55"/>
        <v/>
      </c>
      <c r="CL109" s="203" t="str">
        <f t="shared" si="56"/>
        <v/>
      </c>
      <c r="CM109" s="203" t="str">
        <f t="shared" si="57"/>
        <v/>
      </c>
      <c r="CN109" s="203" t="str">
        <f t="shared" si="58"/>
        <v/>
      </c>
      <c r="CO109" s="199" t="str">
        <f t="shared" si="44"/>
        <v/>
      </c>
      <c r="CP109" s="226" t="str">
        <f t="shared" si="45"/>
        <v/>
      </c>
      <c r="CQ109" s="203" t="str">
        <f t="shared" si="59"/>
        <v/>
      </c>
      <c r="CR109" s="203" t="str">
        <f t="shared" si="60"/>
        <v/>
      </c>
      <c r="CS109" s="203" t="str">
        <f t="shared" si="61"/>
        <v/>
      </c>
      <c r="CT109" s="256" t="str">
        <f t="shared" si="62"/>
        <v/>
      </c>
      <c r="CU109" s="257" t="str">
        <f t="shared" si="63"/>
        <v/>
      </c>
      <c r="CV109" s="258" t="str">
        <f t="shared" si="64"/>
        <v/>
      </c>
      <c r="CW109" s="115"/>
      <c r="CX109" s="115"/>
      <c r="CY109" s="115"/>
      <c r="CZ109" s="115"/>
      <c r="DA109" s="115"/>
      <c r="DB109" s="115"/>
      <c r="DC109" s="115"/>
      <c r="DD109" s="115"/>
      <c r="DE109" s="115"/>
      <c r="DF109" s="115"/>
      <c r="DG109" s="115"/>
      <c r="DH109" s="115"/>
      <c r="DI109" s="125"/>
    </row>
    <row r="110" spans="2:113" ht="15.95" customHeight="1">
      <c r="B110" s="161">
        <v>80</v>
      </c>
      <c r="C110" s="670"/>
      <c r="D110" s="671"/>
      <c r="E110" s="671"/>
      <c r="F110" s="672"/>
      <c r="G110" s="673"/>
      <c r="H110" s="673"/>
      <c r="I110" s="674"/>
      <c r="J110" s="675"/>
      <c r="K110" s="682"/>
      <c r="L110" s="682"/>
      <c r="M110" s="682"/>
      <c r="N110" s="682"/>
      <c r="O110" s="682"/>
      <c r="P110" s="14" t="s">
        <v>3</v>
      </c>
      <c r="Q110" s="145" t="s">
        <v>3</v>
      </c>
      <c r="R110" s="145" t="s">
        <v>3</v>
      </c>
      <c r="S110" s="79" t="s">
        <v>3</v>
      </c>
      <c r="T110" s="683"/>
      <c r="U110" s="684"/>
      <c r="V110" s="685"/>
      <c r="W110" s="14" t="s">
        <v>3</v>
      </c>
      <c r="X110" s="145" t="s">
        <v>3</v>
      </c>
      <c r="Y110" s="145" t="s">
        <v>3</v>
      </c>
      <c r="Z110" s="79" t="s">
        <v>3</v>
      </c>
      <c r="AA110" s="683"/>
      <c r="AB110" s="684"/>
      <c r="AC110" s="684"/>
      <c r="AD110" s="14" t="s">
        <v>3</v>
      </c>
      <c r="AE110" s="16" t="s">
        <v>3</v>
      </c>
      <c r="AF110" s="16" t="s">
        <v>3</v>
      </c>
      <c r="AG110" s="16" t="s">
        <v>3</v>
      </c>
      <c r="AH110" s="16" t="s">
        <v>3</v>
      </c>
      <c r="AI110" s="79" t="s">
        <v>3</v>
      </c>
      <c r="AJ110" s="171"/>
      <c r="AK110" s="79" t="s">
        <v>3</v>
      </c>
      <c r="AL110" s="173"/>
      <c r="AM110" s="14" t="s">
        <v>3</v>
      </c>
      <c r="AN110" s="79" t="s">
        <v>3</v>
      </c>
      <c r="AO110" s="686"/>
      <c r="AP110" s="687"/>
      <c r="AQ110" s="687"/>
      <c r="AR110" s="687"/>
      <c r="AS110" s="251" t="str">
        <f t="shared" si="38"/>
        <v/>
      </c>
      <c r="AT110" s="14" t="s">
        <v>3</v>
      </c>
      <c r="AU110" s="16" t="s">
        <v>3</v>
      </c>
      <c r="AV110" s="154" t="s">
        <v>3</v>
      </c>
      <c r="AW110" s="159" t="s">
        <v>3</v>
      </c>
      <c r="AX110" s="79" t="s">
        <v>3</v>
      </c>
      <c r="AY110" s="79" t="s">
        <v>3</v>
      </c>
      <c r="AZ110" s="154" t="s">
        <v>3</v>
      </c>
      <c r="BA110" s="259"/>
      <c r="BB110" s="657" t="str">
        <f>IF($F$12="","",IF($BA110="","",HLOOKUP($F$12,別紙mast!$D$4:$K$7,3,FALSE)))</f>
        <v/>
      </c>
      <c r="BC110" s="657"/>
      <c r="BD110" s="260" t="str">
        <f t="shared" si="65"/>
        <v/>
      </c>
      <c r="BE110" s="260" t="str">
        <f>IF($F$12="","",IF($BA110="","",HLOOKUP($F$12,別紙mast!$D$9:$K$11,3,FALSE)))</f>
        <v/>
      </c>
      <c r="BF110" s="175" t="str">
        <f t="shared" si="66"/>
        <v/>
      </c>
      <c r="BG110" s="272"/>
      <c r="BH110" s="656" t="str">
        <f>IF($F$12="","",IF($BG110="","",HLOOKUP($F$12,別紙mast!$D$4:$K$7,4,FALSE)))</f>
        <v/>
      </c>
      <c r="BI110" s="656"/>
      <c r="BJ110" s="261" t="str">
        <f t="shared" si="46"/>
        <v/>
      </c>
      <c r="BK110" s="264"/>
      <c r="BL110" s="265"/>
      <c r="BM110" s="265"/>
      <c r="BN110" s="266"/>
      <c r="BO110" s="222"/>
      <c r="BP110" s="223"/>
      <c r="BQ110" s="223"/>
      <c r="BR110" s="224"/>
      <c r="BS110" s="267"/>
      <c r="BT110" s="268"/>
      <c r="BU110" s="270" t="str">
        <f t="shared" si="47"/>
        <v/>
      </c>
      <c r="BV110" s="269" t="str">
        <f t="shared" si="48"/>
        <v/>
      </c>
      <c r="BW110" s="247" t="str">
        <f t="shared" si="49"/>
        <v/>
      </c>
      <c r="BX110" s="271" t="str">
        <f t="shared" si="39"/>
        <v/>
      </c>
      <c r="BY110" s="410" t="str">
        <f t="shared" si="50"/>
        <v/>
      </c>
      <c r="BZ110" s="239"/>
      <c r="CA110" s="239"/>
      <c r="CB110" s="247" t="str">
        <f t="shared" si="40"/>
        <v/>
      </c>
      <c r="CC110" s="247" t="str">
        <f t="shared" si="41"/>
        <v/>
      </c>
      <c r="CD110" s="247" t="str">
        <f t="shared" si="42"/>
        <v/>
      </c>
      <c r="CE110" s="247" t="str">
        <f t="shared" si="43"/>
        <v/>
      </c>
      <c r="CF110" s="115"/>
      <c r="CG110" s="200" t="str">
        <f t="shared" si="51"/>
        <v/>
      </c>
      <c r="CH110" s="199" t="str">
        <f t="shared" si="52"/>
        <v/>
      </c>
      <c r="CI110" s="199" t="str">
        <f t="shared" si="53"/>
        <v/>
      </c>
      <c r="CJ110" s="199" t="str">
        <f t="shared" si="54"/>
        <v/>
      </c>
      <c r="CK110" s="203" t="str">
        <f t="shared" si="55"/>
        <v/>
      </c>
      <c r="CL110" s="203" t="str">
        <f t="shared" si="56"/>
        <v/>
      </c>
      <c r="CM110" s="203" t="str">
        <f t="shared" si="57"/>
        <v/>
      </c>
      <c r="CN110" s="203" t="str">
        <f t="shared" si="58"/>
        <v/>
      </c>
      <c r="CO110" s="199" t="str">
        <f t="shared" si="44"/>
        <v/>
      </c>
      <c r="CP110" s="226" t="str">
        <f t="shared" si="45"/>
        <v/>
      </c>
      <c r="CQ110" s="203" t="str">
        <f t="shared" si="59"/>
        <v/>
      </c>
      <c r="CR110" s="203" t="str">
        <f t="shared" si="60"/>
        <v/>
      </c>
      <c r="CS110" s="203" t="str">
        <f t="shared" si="61"/>
        <v/>
      </c>
      <c r="CT110" s="256" t="str">
        <f t="shared" si="62"/>
        <v/>
      </c>
      <c r="CU110" s="257" t="str">
        <f t="shared" si="63"/>
        <v/>
      </c>
      <c r="CV110" s="258" t="str">
        <f t="shared" si="64"/>
        <v/>
      </c>
      <c r="CW110" s="115"/>
      <c r="CX110" s="115"/>
      <c r="CY110" s="115"/>
      <c r="CZ110" s="115"/>
      <c r="DA110" s="115"/>
      <c r="DB110" s="115"/>
      <c r="DC110" s="115"/>
      <c r="DD110" s="115"/>
      <c r="DE110" s="115"/>
      <c r="DF110" s="115"/>
      <c r="DG110" s="115"/>
      <c r="DH110" s="115"/>
      <c r="DI110" s="125"/>
    </row>
    <row r="111" spans="2:113" ht="15.95" customHeight="1">
      <c r="B111" s="161">
        <v>81</v>
      </c>
      <c r="C111" s="670"/>
      <c r="D111" s="671"/>
      <c r="E111" s="671"/>
      <c r="F111" s="672"/>
      <c r="G111" s="673"/>
      <c r="H111" s="673"/>
      <c r="I111" s="674"/>
      <c r="J111" s="675"/>
      <c r="K111" s="682"/>
      <c r="L111" s="682"/>
      <c r="M111" s="682"/>
      <c r="N111" s="682"/>
      <c r="O111" s="682"/>
      <c r="P111" s="14" t="s">
        <v>3</v>
      </c>
      <c r="Q111" s="145" t="s">
        <v>3</v>
      </c>
      <c r="R111" s="145" t="s">
        <v>3</v>
      </c>
      <c r="S111" s="79" t="s">
        <v>3</v>
      </c>
      <c r="T111" s="683"/>
      <c r="U111" s="684"/>
      <c r="V111" s="685"/>
      <c r="W111" s="14" t="s">
        <v>3</v>
      </c>
      <c r="X111" s="145" t="s">
        <v>3</v>
      </c>
      <c r="Y111" s="145" t="s">
        <v>3</v>
      </c>
      <c r="Z111" s="79" t="s">
        <v>3</v>
      </c>
      <c r="AA111" s="683"/>
      <c r="AB111" s="684"/>
      <c r="AC111" s="684"/>
      <c r="AD111" s="14" t="s">
        <v>3</v>
      </c>
      <c r="AE111" s="16" t="s">
        <v>3</v>
      </c>
      <c r="AF111" s="16" t="s">
        <v>3</v>
      </c>
      <c r="AG111" s="16" t="s">
        <v>3</v>
      </c>
      <c r="AH111" s="16" t="s">
        <v>3</v>
      </c>
      <c r="AI111" s="79" t="s">
        <v>3</v>
      </c>
      <c r="AJ111" s="171"/>
      <c r="AK111" s="79" t="s">
        <v>3</v>
      </c>
      <c r="AL111" s="173"/>
      <c r="AM111" s="14" t="s">
        <v>3</v>
      </c>
      <c r="AN111" s="79" t="s">
        <v>3</v>
      </c>
      <c r="AO111" s="686"/>
      <c r="AP111" s="687"/>
      <c r="AQ111" s="687"/>
      <c r="AR111" s="687"/>
      <c r="AS111" s="251" t="str">
        <f t="shared" si="38"/>
        <v/>
      </c>
      <c r="AT111" s="14" t="s">
        <v>3</v>
      </c>
      <c r="AU111" s="16" t="s">
        <v>3</v>
      </c>
      <c r="AV111" s="154" t="s">
        <v>3</v>
      </c>
      <c r="AW111" s="159" t="s">
        <v>3</v>
      </c>
      <c r="AX111" s="79" t="s">
        <v>3</v>
      </c>
      <c r="AY111" s="79" t="s">
        <v>3</v>
      </c>
      <c r="AZ111" s="154" t="s">
        <v>3</v>
      </c>
      <c r="BA111" s="259"/>
      <c r="BB111" s="657" t="str">
        <f>IF($F$12="","",IF($BA111="","",HLOOKUP($F$12,別紙mast!$D$4:$K$7,3,FALSE)))</f>
        <v/>
      </c>
      <c r="BC111" s="657"/>
      <c r="BD111" s="260" t="str">
        <f t="shared" si="65"/>
        <v/>
      </c>
      <c r="BE111" s="260" t="str">
        <f>IF($F$12="","",IF($BA111="","",HLOOKUP($F$12,別紙mast!$D$9:$K$11,3,FALSE)))</f>
        <v/>
      </c>
      <c r="BF111" s="175" t="str">
        <f t="shared" si="66"/>
        <v/>
      </c>
      <c r="BG111" s="272"/>
      <c r="BH111" s="656" t="str">
        <f>IF($F$12="","",IF($BG111="","",HLOOKUP($F$12,別紙mast!$D$4:$K$7,4,FALSE)))</f>
        <v/>
      </c>
      <c r="BI111" s="656"/>
      <c r="BJ111" s="261" t="str">
        <f t="shared" si="46"/>
        <v/>
      </c>
      <c r="BK111" s="264"/>
      <c r="BL111" s="265"/>
      <c r="BM111" s="265"/>
      <c r="BN111" s="266"/>
      <c r="BO111" s="222"/>
      <c r="BP111" s="223"/>
      <c r="BQ111" s="223"/>
      <c r="BR111" s="224"/>
      <c r="BS111" s="267"/>
      <c r="BT111" s="268"/>
      <c r="BU111" s="270" t="str">
        <f t="shared" si="47"/>
        <v/>
      </c>
      <c r="BV111" s="269" t="str">
        <f t="shared" si="48"/>
        <v/>
      </c>
      <c r="BW111" s="247" t="str">
        <f t="shared" si="49"/>
        <v/>
      </c>
      <c r="BX111" s="271" t="str">
        <f t="shared" si="39"/>
        <v/>
      </c>
      <c r="BY111" s="410" t="str">
        <f t="shared" si="50"/>
        <v/>
      </c>
      <c r="BZ111" s="239"/>
      <c r="CA111" s="239"/>
      <c r="CB111" s="247" t="str">
        <f t="shared" si="40"/>
        <v/>
      </c>
      <c r="CC111" s="247" t="str">
        <f t="shared" si="41"/>
        <v/>
      </c>
      <c r="CD111" s="247" t="str">
        <f t="shared" si="42"/>
        <v/>
      </c>
      <c r="CE111" s="247" t="str">
        <f t="shared" si="43"/>
        <v/>
      </c>
      <c r="CF111" s="115"/>
      <c r="CG111" s="200" t="str">
        <f t="shared" si="51"/>
        <v/>
      </c>
      <c r="CH111" s="199" t="str">
        <f t="shared" si="52"/>
        <v/>
      </c>
      <c r="CI111" s="199" t="str">
        <f t="shared" si="53"/>
        <v/>
      </c>
      <c r="CJ111" s="199" t="str">
        <f t="shared" si="54"/>
        <v/>
      </c>
      <c r="CK111" s="203" t="str">
        <f t="shared" si="55"/>
        <v/>
      </c>
      <c r="CL111" s="203" t="str">
        <f t="shared" si="56"/>
        <v/>
      </c>
      <c r="CM111" s="203" t="str">
        <f t="shared" si="57"/>
        <v/>
      </c>
      <c r="CN111" s="203" t="str">
        <f t="shared" si="58"/>
        <v/>
      </c>
      <c r="CO111" s="199" t="str">
        <f t="shared" si="44"/>
        <v/>
      </c>
      <c r="CP111" s="226" t="str">
        <f t="shared" si="45"/>
        <v/>
      </c>
      <c r="CQ111" s="203" t="str">
        <f t="shared" si="59"/>
        <v/>
      </c>
      <c r="CR111" s="203" t="str">
        <f t="shared" si="60"/>
        <v/>
      </c>
      <c r="CS111" s="203" t="str">
        <f t="shared" si="61"/>
        <v/>
      </c>
      <c r="CT111" s="256" t="str">
        <f t="shared" si="62"/>
        <v/>
      </c>
      <c r="CU111" s="257" t="str">
        <f t="shared" si="63"/>
        <v/>
      </c>
      <c r="CV111" s="258" t="str">
        <f t="shared" si="64"/>
        <v/>
      </c>
      <c r="CW111" s="115"/>
      <c r="CX111" s="115"/>
      <c r="CY111" s="115"/>
      <c r="CZ111" s="115"/>
      <c r="DA111" s="115"/>
      <c r="DB111" s="115"/>
      <c r="DC111" s="115"/>
      <c r="DD111" s="115"/>
      <c r="DE111" s="115"/>
      <c r="DF111" s="115"/>
      <c r="DG111" s="115"/>
      <c r="DH111" s="115"/>
      <c r="DI111" s="125"/>
    </row>
    <row r="112" spans="2:113" ht="15.95" customHeight="1">
      <c r="B112" s="161">
        <v>82</v>
      </c>
      <c r="C112" s="670"/>
      <c r="D112" s="671"/>
      <c r="E112" s="671"/>
      <c r="F112" s="672"/>
      <c r="G112" s="673"/>
      <c r="H112" s="673"/>
      <c r="I112" s="674"/>
      <c r="J112" s="675"/>
      <c r="K112" s="682"/>
      <c r="L112" s="682"/>
      <c r="M112" s="682"/>
      <c r="N112" s="682"/>
      <c r="O112" s="682"/>
      <c r="P112" s="14" t="s">
        <v>3</v>
      </c>
      <c r="Q112" s="145" t="s">
        <v>3</v>
      </c>
      <c r="R112" s="145" t="s">
        <v>3</v>
      </c>
      <c r="S112" s="79" t="s">
        <v>3</v>
      </c>
      <c r="T112" s="683"/>
      <c r="U112" s="684"/>
      <c r="V112" s="685"/>
      <c r="W112" s="14" t="s">
        <v>3</v>
      </c>
      <c r="X112" s="145" t="s">
        <v>3</v>
      </c>
      <c r="Y112" s="145" t="s">
        <v>3</v>
      </c>
      <c r="Z112" s="79" t="s">
        <v>3</v>
      </c>
      <c r="AA112" s="683"/>
      <c r="AB112" s="684"/>
      <c r="AC112" s="684"/>
      <c r="AD112" s="14" t="s">
        <v>3</v>
      </c>
      <c r="AE112" s="16" t="s">
        <v>3</v>
      </c>
      <c r="AF112" s="16" t="s">
        <v>3</v>
      </c>
      <c r="AG112" s="16" t="s">
        <v>3</v>
      </c>
      <c r="AH112" s="16" t="s">
        <v>3</v>
      </c>
      <c r="AI112" s="79" t="s">
        <v>3</v>
      </c>
      <c r="AJ112" s="171"/>
      <c r="AK112" s="79" t="s">
        <v>3</v>
      </c>
      <c r="AL112" s="173"/>
      <c r="AM112" s="14" t="s">
        <v>3</v>
      </c>
      <c r="AN112" s="79" t="s">
        <v>3</v>
      </c>
      <c r="AO112" s="686"/>
      <c r="AP112" s="687"/>
      <c r="AQ112" s="687"/>
      <c r="AR112" s="687"/>
      <c r="AS112" s="251" t="str">
        <f t="shared" si="38"/>
        <v/>
      </c>
      <c r="AT112" s="15" t="s">
        <v>3</v>
      </c>
      <c r="AU112" s="16" t="s">
        <v>3</v>
      </c>
      <c r="AV112" s="154" t="s">
        <v>3</v>
      </c>
      <c r="AW112" s="159" t="s">
        <v>3</v>
      </c>
      <c r="AX112" s="79" t="s">
        <v>3</v>
      </c>
      <c r="AY112" s="79" t="s">
        <v>3</v>
      </c>
      <c r="AZ112" s="154" t="s">
        <v>3</v>
      </c>
      <c r="BA112" s="259"/>
      <c r="BB112" s="657" t="str">
        <f>IF($F$12="","",IF($BA112="","",HLOOKUP($F$12,別紙mast!$D$4:$K$7,3,FALSE)))</f>
        <v/>
      </c>
      <c r="BC112" s="657"/>
      <c r="BD112" s="260" t="str">
        <f t="shared" si="65"/>
        <v/>
      </c>
      <c r="BE112" s="260" t="str">
        <f>IF($F$12="","",IF($BA112="","",HLOOKUP($F$12,別紙mast!$D$9:$K$11,3,FALSE)))</f>
        <v/>
      </c>
      <c r="BF112" s="175" t="str">
        <f t="shared" si="66"/>
        <v/>
      </c>
      <c r="BG112" s="272"/>
      <c r="BH112" s="656" t="str">
        <f>IF($F$12="","",IF($BG112="","",HLOOKUP($F$12,別紙mast!$D$4:$K$7,4,FALSE)))</f>
        <v/>
      </c>
      <c r="BI112" s="656"/>
      <c r="BJ112" s="261" t="str">
        <f t="shared" si="46"/>
        <v/>
      </c>
      <c r="BK112" s="264"/>
      <c r="BL112" s="265"/>
      <c r="BM112" s="265"/>
      <c r="BN112" s="266"/>
      <c r="BO112" s="222"/>
      <c r="BP112" s="223"/>
      <c r="BQ112" s="223"/>
      <c r="BR112" s="224"/>
      <c r="BS112" s="267"/>
      <c r="BT112" s="268"/>
      <c r="BU112" s="270" t="str">
        <f t="shared" si="47"/>
        <v/>
      </c>
      <c r="BV112" s="269" t="str">
        <f t="shared" si="48"/>
        <v/>
      </c>
      <c r="BW112" s="247" t="str">
        <f t="shared" si="49"/>
        <v/>
      </c>
      <c r="BX112" s="271" t="str">
        <f t="shared" si="39"/>
        <v/>
      </c>
      <c r="BY112" s="410" t="str">
        <f t="shared" si="50"/>
        <v/>
      </c>
      <c r="BZ112" s="239"/>
      <c r="CA112" s="239"/>
      <c r="CB112" s="247" t="str">
        <f t="shared" si="40"/>
        <v/>
      </c>
      <c r="CC112" s="247" t="str">
        <f t="shared" si="41"/>
        <v/>
      </c>
      <c r="CD112" s="247" t="str">
        <f t="shared" si="42"/>
        <v/>
      </c>
      <c r="CE112" s="247" t="str">
        <f t="shared" si="43"/>
        <v/>
      </c>
      <c r="CF112" s="115"/>
      <c r="CG112" s="200" t="str">
        <f t="shared" si="51"/>
        <v/>
      </c>
      <c r="CH112" s="199" t="str">
        <f t="shared" si="52"/>
        <v/>
      </c>
      <c r="CI112" s="199" t="str">
        <f t="shared" si="53"/>
        <v/>
      </c>
      <c r="CJ112" s="199" t="str">
        <f t="shared" si="54"/>
        <v/>
      </c>
      <c r="CK112" s="203" t="str">
        <f t="shared" si="55"/>
        <v/>
      </c>
      <c r="CL112" s="203" t="str">
        <f t="shared" si="56"/>
        <v/>
      </c>
      <c r="CM112" s="203" t="str">
        <f t="shared" si="57"/>
        <v/>
      </c>
      <c r="CN112" s="203" t="str">
        <f t="shared" si="58"/>
        <v/>
      </c>
      <c r="CO112" s="199" t="str">
        <f t="shared" si="44"/>
        <v/>
      </c>
      <c r="CP112" s="226" t="str">
        <f t="shared" si="45"/>
        <v/>
      </c>
      <c r="CQ112" s="203" t="str">
        <f t="shared" si="59"/>
        <v/>
      </c>
      <c r="CR112" s="203" t="str">
        <f t="shared" si="60"/>
        <v/>
      </c>
      <c r="CS112" s="203" t="str">
        <f t="shared" si="61"/>
        <v/>
      </c>
      <c r="CT112" s="256" t="str">
        <f t="shared" si="62"/>
        <v/>
      </c>
      <c r="CU112" s="257" t="str">
        <f t="shared" si="63"/>
        <v/>
      </c>
      <c r="CV112" s="258" t="str">
        <f t="shared" si="64"/>
        <v/>
      </c>
      <c r="CW112" s="115"/>
      <c r="CX112" s="115"/>
      <c r="CY112" s="115"/>
      <c r="CZ112" s="115"/>
      <c r="DA112" s="115"/>
      <c r="DB112" s="115"/>
      <c r="DC112" s="115"/>
      <c r="DD112" s="115"/>
      <c r="DE112" s="115"/>
      <c r="DF112" s="115"/>
      <c r="DG112" s="115"/>
      <c r="DH112" s="115"/>
      <c r="DI112" s="125"/>
    </row>
    <row r="113" spans="2:113" ht="15.95" customHeight="1">
      <c r="B113" s="161">
        <v>83</v>
      </c>
      <c r="C113" s="670"/>
      <c r="D113" s="671"/>
      <c r="E113" s="671"/>
      <c r="F113" s="672"/>
      <c r="G113" s="673"/>
      <c r="H113" s="673"/>
      <c r="I113" s="674"/>
      <c r="J113" s="675"/>
      <c r="K113" s="682"/>
      <c r="L113" s="682"/>
      <c r="M113" s="682"/>
      <c r="N113" s="682"/>
      <c r="O113" s="682"/>
      <c r="P113" s="14" t="s">
        <v>3</v>
      </c>
      <c r="Q113" s="145" t="s">
        <v>3</v>
      </c>
      <c r="R113" s="145" t="s">
        <v>3</v>
      </c>
      <c r="S113" s="79" t="s">
        <v>3</v>
      </c>
      <c r="T113" s="683"/>
      <c r="U113" s="684"/>
      <c r="V113" s="685"/>
      <c r="W113" s="14" t="s">
        <v>3</v>
      </c>
      <c r="X113" s="145" t="s">
        <v>3</v>
      </c>
      <c r="Y113" s="145" t="s">
        <v>3</v>
      </c>
      <c r="Z113" s="79" t="s">
        <v>3</v>
      </c>
      <c r="AA113" s="683"/>
      <c r="AB113" s="684"/>
      <c r="AC113" s="684"/>
      <c r="AD113" s="14" t="s">
        <v>3</v>
      </c>
      <c r="AE113" s="16" t="s">
        <v>3</v>
      </c>
      <c r="AF113" s="16" t="s">
        <v>3</v>
      </c>
      <c r="AG113" s="16" t="s">
        <v>3</v>
      </c>
      <c r="AH113" s="16" t="s">
        <v>3</v>
      </c>
      <c r="AI113" s="79" t="s">
        <v>3</v>
      </c>
      <c r="AJ113" s="171"/>
      <c r="AK113" s="79" t="s">
        <v>3</v>
      </c>
      <c r="AL113" s="173"/>
      <c r="AM113" s="14" t="s">
        <v>3</v>
      </c>
      <c r="AN113" s="79" t="s">
        <v>3</v>
      </c>
      <c r="AO113" s="686"/>
      <c r="AP113" s="687"/>
      <c r="AQ113" s="687"/>
      <c r="AR113" s="687"/>
      <c r="AS113" s="251" t="str">
        <f t="shared" si="38"/>
        <v/>
      </c>
      <c r="AT113" s="14" t="s">
        <v>3</v>
      </c>
      <c r="AU113" s="16" t="s">
        <v>3</v>
      </c>
      <c r="AV113" s="154" t="s">
        <v>3</v>
      </c>
      <c r="AW113" s="159" t="s">
        <v>3</v>
      </c>
      <c r="AX113" s="79" t="s">
        <v>3</v>
      </c>
      <c r="AY113" s="79" t="s">
        <v>3</v>
      </c>
      <c r="AZ113" s="154" t="s">
        <v>3</v>
      </c>
      <c r="BA113" s="259"/>
      <c r="BB113" s="657" t="str">
        <f>IF($F$12="","",IF($BA113="","",HLOOKUP($F$12,別紙mast!$D$4:$K$7,3,FALSE)))</f>
        <v/>
      </c>
      <c r="BC113" s="657"/>
      <c r="BD113" s="260" t="str">
        <f t="shared" si="65"/>
        <v/>
      </c>
      <c r="BE113" s="260" t="str">
        <f>IF($F$12="","",IF($BA113="","",HLOOKUP($F$12,別紙mast!$D$9:$K$11,3,FALSE)))</f>
        <v/>
      </c>
      <c r="BF113" s="175" t="str">
        <f t="shared" si="66"/>
        <v/>
      </c>
      <c r="BG113" s="272"/>
      <c r="BH113" s="656" t="str">
        <f>IF($F$12="","",IF($BG113="","",HLOOKUP($F$12,別紙mast!$D$4:$K$7,4,FALSE)))</f>
        <v/>
      </c>
      <c r="BI113" s="656"/>
      <c r="BJ113" s="261" t="str">
        <f t="shared" si="46"/>
        <v/>
      </c>
      <c r="BK113" s="264"/>
      <c r="BL113" s="265"/>
      <c r="BM113" s="265"/>
      <c r="BN113" s="266"/>
      <c r="BO113" s="222"/>
      <c r="BP113" s="223"/>
      <c r="BQ113" s="223"/>
      <c r="BR113" s="224"/>
      <c r="BS113" s="267"/>
      <c r="BT113" s="268"/>
      <c r="BU113" s="270" t="str">
        <f t="shared" si="47"/>
        <v/>
      </c>
      <c r="BV113" s="269" t="str">
        <f t="shared" si="48"/>
        <v/>
      </c>
      <c r="BW113" s="247" t="str">
        <f t="shared" si="49"/>
        <v/>
      </c>
      <c r="BX113" s="271" t="str">
        <f t="shared" si="39"/>
        <v/>
      </c>
      <c r="BY113" s="410" t="str">
        <f t="shared" si="50"/>
        <v/>
      </c>
      <c r="BZ113" s="239"/>
      <c r="CA113" s="239"/>
      <c r="CB113" s="247" t="str">
        <f t="shared" si="40"/>
        <v/>
      </c>
      <c r="CC113" s="247" t="str">
        <f t="shared" si="41"/>
        <v/>
      </c>
      <c r="CD113" s="247" t="str">
        <f t="shared" si="42"/>
        <v/>
      </c>
      <c r="CE113" s="247" t="str">
        <f t="shared" si="43"/>
        <v/>
      </c>
      <c r="CF113" s="115"/>
      <c r="CG113" s="200" t="str">
        <f t="shared" si="51"/>
        <v/>
      </c>
      <c r="CH113" s="199" t="str">
        <f t="shared" si="52"/>
        <v/>
      </c>
      <c r="CI113" s="199" t="str">
        <f t="shared" si="53"/>
        <v/>
      </c>
      <c r="CJ113" s="199" t="str">
        <f t="shared" si="54"/>
        <v/>
      </c>
      <c r="CK113" s="203" t="str">
        <f t="shared" si="55"/>
        <v/>
      </c>
      <c r="CL113" s="203" t="str">
        <f t="shared" si="56"/>
        <v/>
      </c>
      <c r="CM113" s="203" t="str">
        <f t="shared" si="57"/>
        <v/>
      </c>
      <c r="CN113" s="203" t="str">
        <f t="shared" si="58"/>
        <v/>
      </c>
      <c r="CO113" s="199" t="str">
        <f t="shared" si="44"/>
        <v/>
      </c>
      <c r="CP113" s="226" t="str">
        <f t="shared" si="45"/>
        <v/>
      </c>
      <c r="CQ113" s="203" t="str">
        <f t="shared" si="59"/>
        <v/>
      </c>
      <c r="CR113" s="203" t="str">
        <f t="shared" si="60"/>
        <v/>
      </c>
      <c r="CS113" s="203" t="str">
        <f t="shared" si="61"/>
        <v/>
      </c>
      <c r="CT113" s="256" t="str">
        <f t="shared" si="62"/>
        <v/>
      </c>
      <c r="CU113" s="257" t="str">
        <f t="shared" si="63"/>
        <v/>
      </c>
      <c r="CV113" s="258" t="str">
        <f t="shared" si="64"/>
        <v/>
      </c>
      <c r="CW113" s="115"/>
      <c r="CX113" s="115"/>
      <c r="CY113" s="115"/>
      <c r="CZ113" s="115"/>
      <c r="DA113" s="115"/>
      <c r="DB113" s="115"/>
      <c r="DC113" s="115"/>
      <c r="DD113" s="115"/>
      <c r="DE113" s="115"/>
      <c r="DF113" s="115"/>
      <c r="DG113" s="115"/>
      <c r="DH113" s="115"/>
      <c r="DI113" s="125"/>
    </row>
    <row r="114" spans="2:113" ht="15.95" customHeight="1">
      <c r="B114" s="161">
        <v>84</v>
      </c>
      <c r="C114" s="670"/>
      <c r="D114" s="671"/>
      <c r="E114" s="671"/>
      <c r="F114" s="672"/>
      <c r="G114" s="673"/>
      <c r="H114" s="673"/>
      <c r="I114" s="674"/>
      <c r="J114" s="675"/>
      <c r="K114" s="682"/>
      <c r="L114" s="682"/>
      <c r="M114" s="682"/>
      <c r="N114" s="682"/>
      <c r="O114" s="682"/>
      <c r="P114" s="14" t="s">
        <v>3</v>
      </c>
      <c r="Q114" s="145" t="s">
        <v>3</v>
      </c>
      <c r="R114" s="145" t="s">
        <v>3</v>
      </c>
      <c r="S114" s="79" t="s">
        <v>3</v>
      </c>
      <c r="T114" s="683"/>
      <c r="U114" s="684"/>
      <c r="V114" s="685"/>
      <c r="W114" s="14" t="s">
        <v>3</v>
      </c>
      <c r="X114" s="145" t="s">
        <v>3</v>
      </c>
      <c r="Y114" s="145" t="s">
        <v>3</v>
      </c>
      <c r="Z114" s="79" t="s">
        <v>3</v>
      </c>
      <c r="AA114" s="683"/>
      <c r="AB114" s="684"/>
      <c r="AC114" s="684"/>
      <c r="AD114" s="14" t="s">
        <v>3</v>
      </c>
      <c r="AE114" s="16" t="s">
        <v>3</v>
      </c>
      <c r="AF114" s="16" t="s">
        <v>3</v>
      </c>
      <c r="AG114" s="16" t="s">
        <v>3</v>
      </c>
      <c r="AH114" s="16" t="s">
        <v>3</v>
      </c>
      <c r="AI114" s="79" t="s">
        <v>3</v>
      </c>
      <c r="AJ114" s="171"/>
      <c r="AK114" s="79" t="s">
        <v>3</v>
      </c>
      <c r="AL114" s="173"/>
      <c r="AM114" s="14" t="s">
        <v>3</v>
      </c>
      <c r="AN114" s="79" t="s">
        <v>3</v>
      </c>
      <c r="AO114" s="686"/>
      <c r="AP114" s="687"/>
      <c r="AQ114" s="687"/>
      <c r="AR114" s="687"/>
      <c r="AS114" s="251" t="str">
        <f t="shared" si="38"/>
        <v/>
      </c>
      <c r="AT114" s="14" t="s">
        <v>3</v>
      </c>
      <c r="AU114" s="16" t="s">
        <v>3</v>
      </c>
      <c r="AV114" s="154" t="s">
        <v>3</v>
      </c>
      <c r="AW114" s="159" t="s">
        <v>3</v>
      </c>
      <c r="AX114" s="79" t="s">
        <v>3</v>
      </c>
      <c r="AY114" s="79" t="s">
        <v>3</v>
      </c>
      <c r="AZ114" s="154" t="s">
        <v>3</v>
      </c>
      <c r="BA114" s="259"/>
      <c r="BB114" s="657" t="str">
        <f>IF($F$12="","",IF($BA114="","",HLOOKUP($F$12,別紙mast!$D$4:$K$7,3,FALSE)))</f>
        <v/>
      </c>
      <c r="BC114" s="657"/>
      <c r="BD114" s="260" t="str">
        <f t="shared" si="65"/>
        <v/>
      </c>
      <c r="BE114" s="260" t="str">
        <f>IF($F$12="","",IF($BA114="","",HLOOKUP($F$12,別紙mast!$D$9:$K$11,3,FALSE)))</f>
        <v/>
      </c>
      <c r="BF114" s="175" t="str">
        <f t="shared" si="66"/>
        <v/>
      </c>
      <c r="BG114" s="272"/>
      <c r="BH114" s="656" t="str">
        <f>IF($F$12="","",IF($BG114="","",HLOOKUP($F$12,別紙mast!$D$4:$K$7,4,FALSE)))</f>
        <v/>
      </c>
      <c r="BI114" s="656"/>
      <c r="BJ114" s="261" t="str">
        <f t="shared" si="46"/>
        <v/>
      </c>
      <c r="BK114" s="264"/>
      <c r="BL114" s="265"/>
      <c r="BM114" s="265"/>
      <c r="BN114" s="266"/>
      <c r="BO114" s="222"/>
      <c r="BP114" s="223"/>
      <c r="BQ114" s="223"/>
      <c r="BR114" s="224"/>
      <c r="BS114" s="267"/>
      <c r="BT114" s="268"/>
      <c r="BU114" s="270" t="str">
        <f t="shared" si="47"/>
        <v/>
      </c>
      <c r="BV114" s="269" t="str">
        <f t="shared" si="48"/>
        <v/>
      </c>
      <c r="BW114" s="247" t="str">
        <f t="shared" si="49"/>
        <v/>
      </c>
      <c r="BX114" s="271" t="str">
        <f t="shared" si="39"/>
        <v/>
      </c>
      <c r="BY114" s="410" t="str">
        <f t="shared" si="50"/>
        <v/>
      </c>
      <c r="BZ114" s="239"/>
      <c r="CA114" s="239"/>
      <c r="CB114" s="247" t="str">
        <f t="shared" si="40"/>
        <v/>
      </c>
      <c r="CC114" s="247" t="str">
        <f t="shared" si="41"/>
        <v/>
      </c>
      <c r="CD114" s="247" t="str">
        <f t="shared" si="42"/>
        <v/>
      </c>
      <c r="CE114" s="247" t="str">
        <f t="shared" si="43"/>
        <v/>
      </c>
      <c r="CF114" s="115"/>
      <c r="CG114" s="200" t="str">
        <f t="shared" si="51"/>
        <v/>
      </c>
      <c r="CH114" s="199" t="str">
        <f t="shared" si="52"/>
        <v/>
      </c>
      <c r="CI114" s="199" t="str">
        <f t="shared" si="53"/>
        <v/>
      </c>
      <c r="CJ114" s="199" t="str">
        <f t="shared" si="54"/>
        <v/>
      </c>
      <c r="CK114" s="203" t="str">
        <f t="shared" si="55"/>
        <v/>
      </c>
      <c r="CL114" s="203" t="str">
        <f t="shared" si="56"/>
        <v/>
      </c>
      <c r="CM114" s="203" t="str">
        <f t="shared" si="57"/>
        <v/>
      </c>
      <c r="CN114" s="203" t="str">
        <f t="shared" si="58"/>
        <v/>
      </c>
      <c r="CO114" s="199" t="str">
        <f t="shared" si="44"/>
        <v/>
      </c>
      <c r="CP114" s="226" t="str">
        <f t="shared" si="45"/>
        <v/>
      </c>
      <c r="CQ114" s="203" t="str">
        <f t="shared" si="59"/>
        <v/>
      </c>
      <c r="CR114" s="203" t="str">
        <f t="shared" si="60"/>
        <v/>
      </c>
      <c r="CS114" s="203" t="str">
        <f t="shared" si="61"/>
        <v/>
      </c>
      <c r="CT114" s="256" t="str">
        <f t="shared" si="62"/>
        <v/>
      </c>
      <c r="CU114" s="257" t="str">
        <f t="shared" si="63"/>
        <v/>
      </c>
      <c r="CV114" s="258" t="str">
        <f t="shared" si="64"/>
        <v/>
      </c>
      <c r="CW114" s="115"/>
      <c r="CX114" s="115"/>
      <c r="CY114" s="115"/>
      <c r="CZ114" s="115"/>
      <c r="DA114" s="115"/>
      <c r="DB114" s="115"/>
      <c r="DC114" s="115"/>
      <c r="DD114" s="115"/>
      <c r="DE114" s="115"/>
      <c r="DF114" s="115"/>
      <c r="DG114" s="115"/>
      <c r="DH114" s="115"/>
      <c r="DI114" s="125"/>
    </row>
    <row r="115" spans="2:113" ht="15.95" customHeight="1">
      <c r="B115" s="161">
        <v>85</v>
      </c>
      <c r="C115" s="670"/>
      <c r="D115" s="671"/>
      <c r="E115" s="671"/>
      <c r="F115" s="672"/>
      <c r="G115" s="673"/>
      <c r="H115" s="673"/>
      <c r="I115" s="674"/>
      <c r="J115" s="675"/>
      <c r="K115" s="682"/>
      <c r="L115" s="682"/>
      <c r="M115" s="682"/>
      <c r="N115" s="682"/>
      <c r="O115" s="682"/>
      <c r="P115" s="14" t="s">
        <v>3</v>
      </c>
      <c r="Q115" s="145" t="s">
        <v>3</v>
      </c>
      <c r="R115" s="145" t="s">
        <v>3</v>
      </c>
      <c r="S115" s="79" t="s">
        <v>3</v>
      </c>
      <c r="T115" s="683"/>
      <c r="U115" s="684"/>
      <c r="V115" s="685"/>
      <c r="W115" s="14" t="s">
        <v>3</v>
      </c>
      <c r="X115" s="145" t="s">
        <v>3</v>
      </c>
      <c r="Y115" s="145" t="s">
        <v>3</v>
      </c>
      <c r="Z115" s="79" t="s">
        <v>3</v>
      </c>
      <c r="AA115" s="683"/>
      <c r="AB115" s="684"/>
      <c r="AC115" s="684"/>
      <c r="AD115" s="14" t="s">
        <v>3</v>
      </c>
      <c r="AE115" s="16" t="s">
        <v>3</v>
      </c>
      <c r="AF115" s="16" t="s">
        <v>3</v>
      </c>
      <c r="AG115" s="16" t="s">
        <v>3</v>
      </c>
      <c r="AH115" s="16" t="s">
        <v>3</v>
      </c>
      <c r="AI115" s="79" t="s">
        <v>3</v>
      </c>
      <c r="AJ115" s="171"/>
      <c r="AK115" s="79" t="s">
        <v>3</v>
      </c>
      <c r="AL115" s="173"/>
      <c r="AM115" s="14" t="s">
        <v>3</v>
      </c>
      <c r="AN115" s="79" t="s">
        <v>3</v>
      </c>
      <c r="AO115" s="686"/>
      <c r="AP115" s="687"/>
      <c r="AQ115" s="687"/>
      <c r="AR115" s="687"/>
      <c r="AS115" s="251" t="str">
        <f t="shared" si="38"/>
        <v/>
      </c>
      <c r="AT115" s="14" t="s">
        <v>3</v>
      </c>
      <c r="AU115" s="16" t="s">
        <v>3</v>
      </c>
      <c r="AV115" s="154" t="s">
        <v>3</v>
      </c>
      <c r="AW115" s="159" t="s">
        <v>3</v>
      </c>
      <c r="AX115" s="79" t="s">
        <v>3</v>
      </c>
      <c r="AY115" s="79" t="s">
        <v>3</v>
      </c>
      <c r="AZ115" s="154" t="s">
        <v>3</v>
      </c>
      <c r="BA115" s="259"/>
      <c r="BB115" s="657" t="str">
        <f>IF($F$12="","",IF($BA115="","",HLOOKUP($F$12,別紙mast!$D$4:$K$7,3,FALSE)))</f>
        <v/>
      </c>
      <c r="BC115" s="657"/>
      <c r="BD115" s="260" t="str">
        <f t="shared" si="65"/>
        <v/>
      </c>
      <c r="BE115" s="260" t="str">
        <f>IF($F$12="","",IF($BA115="","",HLOOKUP($F$12,別紙mast!$D$9:$K$11,3,FALSE)))</f>
        <v/>
      </c>
      <c r="BF115" s="175" t="str">
        <f t="shared" si="66"/>
        <v/>
      </c>
      <c r="BG115" s="272"/>
      <c r="BH115" s="656" t="str">
        <f>IF($F$12="","",IF($BG115="","",HLOOKUP($F$12,別紙mast!$D$4:$K$7,4,FALSE)))</f>
        <v/>
      </c>
      <c r="BI115" s="656"/>
      <c r="BJ115" s="261" t="str">
        <f t="shared" si="46"/>
        <v/>
      </c>
      <c r="BK115" s="264"/>
      <c r="BL115" s="265"/>
      <c r="BM115" s="265"/>
      <c r="BN115" s="266"/>
      <c r="BO115" s="222"/>
      <c r="BP115" s="223"/>
      <c r="BQ115" s="223"/>
      <c r="BR115" s="224"/>
      <c r="BS115" s="267"/>
      <c r="BT115" s="268"/>
      <c r="BU115" s="270" t="str">
        <f t="shared" si="47"/>
        <v/>
      </c>
      <c r="BV115" s="269" t="str">
        <f t="shared" si="48"/>
        <v/>
      </c>
      <c r="BW115" s="247" t="str">
        <f t="shared" si="49"/>
        <v/>
      </c>
      <c r="BX115" s="271" t="str">
        <f t="shared" si="39"/>
        <v/>
      </c>
      <c r="BY115" s="410" t="str">
        <f t="shared" si="50"/>
        <v/>
      </c>
      <c r="BZ115" s="239"/>
      <c r="CA115" s="239"/>
      <c r="CB115" s="247" t="str">
        <f t="shared" si="40"/>
        <v/>
      </c>
      <c r="CC115" s="247" t="str">
        <f t="shared" si="41"/>
        <v/>
      </c>
      <c r="CD115" s="247" t="str">
        <f t="shared" si="42"/>
        <v/>
      </c>
      <c r="CE115" s="247" t="str">
        <f t="shared" si="43"/>
        <v/>
      </c>
      <c r="CF115" s="115"/>
      <c r="CG115" s="200" t="str">
        <f t="shared" si="51"/>
        <v/>
      </c>
      <c r="CH115" s="199" t="str">
        <f t="shared" si="52"/>
        <v/>
      </c>
      <c r="CI115" s="199" t="str">
        <f t="shared" si="53"/>
        <v/>
      </c>
      <c r="CJ115" s="199" t="str">
        <f t="shared" si="54"/>
        <v/>
      </c>
      <c r="CK115" s="203" t="str">
        <f t="shared" si="55"/>
        <v/>
      </c>
      <c r="CL115" s="203" t="str">
        <f t="shared" si="56"/>
        <v/>
      </c>
      <c r="CM115" s="203" t="str">
        <f t="shared" si="57"/>
        <v/>
      </c>
      <c r="CN115" s="203" t="str">
        <f t="shared" si="58"/>
        <v/>
      </c>
      <c r="CO115" s="199" t="str">
        <f t="shared" si="44"/>
        <v/>
      </c>
      <c r="CP115" s="226" t="str">
        <f t="shared" si="45"/>
        <v/>
      </c>
      <c r="CQ115" s="203" t="str">
        <f t="shared" si="59"/>
        <v/>
      </c>
      <c r="CR115" s="203" t="str">
        <f t="shared" si="60"/>
        <v/>
      </c>
      <c r="CS115" s="203" t="str">
        <f t="shared" si="61"/>
        <v/>
      </c>
      <c r="CT115" s="256" t="str">
        <f t="shared" si="62"/>
        <v/>
      </c>
      <c r="CU115" s="257" t="str">
        <f t="shared" si="63"/>
        <v/>
      </c>
      <c r="CV115" s="258" t="str">
        <f t="shared" si="64"/>
        <v/>
      </c>
      <c r="CW115" s="115"/>
      <c r="CX115" s="115"/>
      <c r="CY115" s="115"/>
      <c r="CZ115" s="115"/>
      <c r="DA115" s="115"/>
      <c r="DB115" s="115"/>
      <c r="DC115" s="115"/>
      <c r="DD115" s="115"/>
      <c r="DE115" s="115"/>
      <c r="DF115" s="115"/>
      <c r="DG115" s="115"/>
      <c r="DH115" s="115"/>
      <c r="DI115" s="125"/>
    </row>
    <row r="116" spans="2:113" ht="15.95" customHeight="1">
      <c r="B116" s="161">
        <v>86</v>
      </c>
      <c r="C116" s="670"/>
      <c r="D116" s="671"/>
      <c r="E116" s="671"/>
      <c r="F116" s="672"/>
      <c r="G116" s="673"/>
      <c r="H116" s="673"/>
      <c r="I116" s="674"/>
      <c r="J116" s="675"/>
      <c r="K116" s="682"/>
      <c r="L116" s="682"/>
      <c r="M116" s="682"/>
      <c r="N116" s="682"/>
      <c r="O116" s="682"/>
      <c r="P116" s="14" t="s">
        <v>3</v>
      </c>
      <c r="Q116" s="145" t="s">
        <v>3</v>
      </c>
      <c r="R116" s="145" t="s">
        <v>3</v>
      </c>
      <c r="S116" s="79" t="s">
        <v>3</v>
      </c>
      <c r="T116" s="683"/>
      <c r="U116" s="684"/>
      <c r="V116" s="685"/>
      <c r="W116" s="14" t="s">
        <v>3</v>
      </c>
      <c r="X116" s="145" t="s">
        <v>3</v>
      </c>
      <c r="Y116" s="145" t="s">
        <v>3</v>
      </c>
      <c r="Z116" s="79" t="s">
        <v>3</v>
      </c>
      <c r="AA116" s="683"/>
      <c r="AB116" s="684"/>
      <c r="AC116" s="684"/>
      <c r="AD116" s="14" t="s">
        <v>3</v>
      </c>
      <c r="AE116" s="16" t="s">
        <v>3</v>
      </c>
      <c r="AF116" s="16" t="s">
        <v>3</v>
      </c>
      <c r="AG116" s="16" t="s">
        <v>3</v>
      </c>
      <c r="AH116" s="16" t="s">
        <v>3</v>
      </c>
      <c r="AI116" s="79" t="s">
        <v>3</v>
      </c>
      <c r="AJ116" s="171"/>
      <c r="AK116" s="79" t="s">
        <v>3</v>
      </c>
      <c r="AL116" s="173"/>
      <c r="AM116" s="14" t="s">
        <v>3</v>
      </c>
      <c r="AN116" s="79" t="s">
        <v>3</v>
      </c>
      <c r="AO116" s="686"/>
      <c r="AP116" s="687"/>
      <c r="AQ116" s="687"/>
      <c r="AR116" s="687"/>
      <c r="AS116" s="251" t="str">
        <f t="shared" si="38"/>
        <v/>
      </c>
      <c r="AT116" s="14" t="s">
        <v>3</v>
      </c>
      <c r="AU116" s="16" t="s">
        <v>3</v>
      </c>
      <c r="AV116" s="154" t="s">
        <v>3</v>
      </c>
      <c r="AW116" s="159" t="s">
        <v>3</v>
      </c>
      <c r="AX116" s="79" t="s">
        <v>3</v>
      </c>
      <c r="AY116" s="79" t="s">
        <v>3</v>
      </c>
      <c r="AZ116" s="154" t="s">
        <v>3</v>
      </c>
      <c r="BA116" s="259"/>
      <c r="BB116" s="657" t="str">
        <f>IF($F$12="","",IF($BA116="","",HLOOKUP($F$12,別紙mast!$D$4:$K$7,3,FALSE)))</f>
        <v/>
      </c>
      <c r="BC116" s="657"/>
      <c r="BD116" s="260" t="str">
        <f t="shared" si="65"/>
        <v/>
      </c>
      <c r="BE116" s="260" t="str">
        <f>IF($F$12="","",IF($BA116="","",HLOOKUP($F$12,別紙mast!$D$9:$K$11,3,FALSE)))</f>
        <v/>
      </c>
      <c r="BF116" s="175" t="str">
        <f t="shared" si="66"/>
        <v/>
      </c>
      <c r="BG116" s="272"/>
      <c r="BH116" s="656" t="str">
        <f>IF($F$12="","",IF($BG116="","",HLOOKUP($F$12,別紙mast!$D$4:$K$7,4,FALSE)))</f>
        <v/>
      </c>
      <c r="BI116" s="656"/>
      <c r="BJ116" s="261" t="str">
        <f t="shared" si="46"/>
        <v/>
      </c>
      <c r="BK116" s="264"/>
      <c r="BL116" s="265"/>
      <c r="BM116" s="265"/>
      <c r="BN116" s="266"/>
      <c r="BO116" s="222"/>
      <c r="BP116" s="223"/>
      <c r="BQ116" s="223"/>
      <c r="BR116" s="224"/>
      <c r="BS116" s="267"/>
      <c r="BT116" s="268"/>
      <c r="BU116" s="270" t="str">
        <f t="shared" si="47"/>
        <v/>
      </c>
      <c r="BV116" s="269" t="str">
        <f t="shared" si="48"/>
        <v/>
      </c>
      <c r="BW116" s="247" t="str">
        <f t="shared" si="49"/>
        <v/>
      </c>
      <c r="BX116" s="271" t="str">
        <f t="shared" si="39"/>
        <v/>
      </c>
      <c r="BY116" s="410" t="str">
        <f t="shared" si="50"/>
        <v/>
      </c>
      <c r="BZ116" s="239"/>
      <c r="CA116" s="239"/>
      <c r="CB116" s="247" t="str">
        <f t="shared" si="40"/>
        <v/>
      </c>
      <c r="CC116" s="247" t="str">
        <f t="shared" si="41"/>
        <v/>
      </c>
      <c r="CD116" s="247" t="str">
        <f t="shared" si="42"/>
        <v/>
      </c>
      <c r="CE116" s="247" t="str">
        <f t="shared" si="43"/>
        <v/>
      </c>
      <c r="CF116" s="115"/>
      <c r="CG116" s="200" t="str">
        <f t="shared" si="51"/>
        <v/>
      </c>
      <c r="CH116" s="199" t="str">
        <f t="shared" si="52"/>
        <v/>
      </c>
      <c r="CI116" s="199" t="str">
        <f t="shared" si="53"/>
        <v/>
      </c>
      <c r="CJ116" s="199" t="str">
        <f t="shared" si="54"/>
        <v/>
      </c>
      <c r="CK116" s="203" t="str">
        <f t="shared" si="55"/>
        <v/>
      </c>
      <c r="CL116" s="203" t="str">
        <f t="shared" si="56"/>
        <v/>
      </c>
      <c r="CM116" s="203" t="str">
        <f t="shared" si="57"/>
        <v/>
      </c>
      <c r="CN116" s="203" t="str">
        <f t="shared" si="58"/>
        <v/>
      </c>
      <c r="CO116" s="199" t="str">
        <f t="shared" si="44"/>
        <v/>
      </c>
      <c r="CP116" s="226" t="str">
        <f t="shared" si="45"/>
        <v/>
      </c>
      <c r="CQ116" s="203" t="str">
        <f t="shared" si="59"/>
        <v/>
      </c>
      <c r="CR116" s="203" t="str">
        <f t="shared" si="60"/>
        <v/>
      </c>
      <c r="CS116" s="203" t="str">
        <f t="shared" si="61"/>
        <v/>
      </c>
      <c r="CT116" s="256" t="str">
        <f t="shared" si="62"/>
        <v/>
      </c>
      <c r="CU116" s="257" t="str">
        <f t="shared" si="63"/>
        <v/>
      </c>
      <c r="CV116" s="258" t="str">
        <f t="shared" si="64"/>
        <v/>
      </c>
      <c r="CW116" s="115"/>
      <c r="CX116" s="115"/>
      <c r="CY116" s="115"/>
      <c r="CZ116" s="115"/>
      <c r="DA116" s="115"/>
      <c r="DB116" s="115"/>
      <c r="DC116" s="115"/>
      <c r="DD116" s="115"/>
      <c r="DE116" s="115"/>
      <c r="DF116" s="115"/>
      <c r="DG116" s="115"/>
      <c r="DH116" s="115"/>
      <c r="DI116" s="125"/>
    </row>
    <row r="117" spans="2:113" ht="15.95" customHeight="1">
      <c r="B117" s="161">
        <v>87</v>
      </c>
      <c r="C117" s="670"/>
      <c r="D117" s="671"/>
      <c r="E117" s="671"/>
      <c r="F117" s="672"/>
      <c r="G117" s="673"/>
      <c r="H117" s="673"/>
      <c r="I117" s="674"/>
      <c r="J117" s="675"/>
      <c r="K117" s="682"/>
      <c r="L117" s="682"/>
      <c r="M117" s="682"/>
      <c r="N117" s="682"/>
      <c r="O117" s="682"/>
      <c r="P117" s="14" t="s">
        <v>3</v>
      </c>
      <c r="Q117" s="145" t="s">
        <v>3</v>
      </c>
      <c r="R117" s="145" t="s">
        <v>3</v>
      </c>
      <c r="S117" s="79" t="s">
        <v>3</v>
      </c>
      <c r="T117" s="683"/>
      <c r="U117" s="684"/>
      <c r="V117" s="685"/>
      <c r="W117" s="14" t="s">
        <v>3</v>
      </c>
      <c r="X117" s="145" t="s">
        <v>3</v>
      </c>
      <c r="Y117" s="145" t="s">
        <v>3</v>
      </c>
      <c r="Z117" s="79" t="s">
        <v>3</v>
      </c>
      <c r="AA117" s="683"/>
      <c r="AB117" s="684"/>
      <c r="AC117" s="684"/>
      <c r="AD117" s="14" t="s">
        <v>3</v>
      </c>
      <c r="AE117" s="16" t="s">
        <v>3</v>
      </c>
      <c r="AF117" s="16" t="s">
        <v>3</v>
      </c>
      <c r="AG117" s="16" t="s">
        <v>3</v>
      </c>
      <c r="AH117" s="16" t="s">
        <v>3</v>
      </c>
      <c r="AI117" s="79" t="s">
        <v>3</v>
      </c>
      <c r="AJ117" s="171"/>
      <c r="AK117" s="79" t="s">
        <v>3</v>
      </c>
      <c r="AL117" s="173"/>
      <c r="AM117" s="14" t="s">
        <v>3</v>
      </c>
      <c r="AN117" s="79" t="s">
        <v>3</v>
      </c>
      <c r="AO117" s="686"/>
      <c r="AP117" s="687"/>
      <c r="AQ117" s="687"/>
      <c r="AR117" s="687"/>
      <c r="AS117" s="251" t="str">
        <f t="shared" si="38"/>
        <v/>
      </c>
      <c r="AT117" s="14" t="s">
        <v>3</v>
      </c>
      <c r="AU117" s="16" t="s">
        <v>3</v>
      </c>
      <c r="AV117" s="154" t="s">
        <v>3</v>
      </c>
      <c r="AW117" s="159" t="s">
        <v>3</v>
      </c>
      <c r="AX117" s="79" t="s">
        <v>3</v>
      </c>
      <c r="AY117" s="79" t="s">
        <v>3</v>
      </c>
      <c r="AZ117" s="154" t="s">
        <v>3</v>
      </c>
      <c r="BA117" s="259"/>
      <c r="BB117" s="657" t="str">
        <f>IF($F$12="","",IF($BA117="","",HLOOKUP($F$12,別紙mast!$D$4:$K$7,3,FALSE)))</f>
        <v/>
      </c>
      <c r="BC117" s="657"/>
      <c r="BD117" s="260" t="str">
        <f t="shared" si="65"/>
        <v/>
      </c>
      <c r="BE117" s="260" t="str">
        <f>IF($F$12="","",IF($BA117="","",HLOOKUP($F$12,別紙mast!$D$9:$K$11,3,FALSE)))</f>
        <v/>
      </c>
      <c r="BF117" s="175" t="str">
        <f t="shared" si="66"/>
        <v/>
      </c>
      <c r="BG117" s="272"/>
      <c r="BH117" s="656" t="str">
        <f>IF($F$12="","",IF($BG117="","",HLOOKUP($F$12,別紙mast!$D$4:$K$7,4,FALSE)))</f>
        <v/>
      </c>
      <c r="BI117" s="656"/>
      <c r="BJ117" s="261" t="str">
        <f t="shared" si="46"/>
        <v/>
      </c>
      <c r="BK117" s="264"/>
      <c r="BL117" s="265"/>
      <c r="BM117" s="265"/>
      <c r="BN117" s="266"/>
      <c r="BO117" s="222"/>
      <c r="BP117" s="223"/>
      <c r="BQ117" s="223"/>
      <c r="BR117" s="224"/>
      <c r="BS117" s="267"/>
      <c r="BT117" s="268"/>
      <c r="BU117" s="270" t="str">
        <f t="shared" si="47"/>
        <v/>
      </c>
      <c r="BV117" s="269" t="str">
        <f t="shared" si="48"/>
        <v/>
      </c>
      <c r="BW117" s="247" t="str">
        <f t="shared" si="49"/>
        <v/>
      </c>
      <c r="BX117" s="271" t="str">
        <f t="shared" si="39"/>
        <v/>
      </c>
      <c r="BY117" s="410" t="str">
        <f t="shared" si="50"/>
        <v/>
      </c>
      <c r="BZ117" s="239"/>
      <c r="CA117" s="239"/>
      <c r="CB117" s="247" t="str">
        <f t="shared" si="40"/>
        <v/>
      </c>
      <c r="CC117" s="247" t="str">
        <f t="shared" si="41"/>
        <v/>
      </c>
      <c r="CD117" s="247" t="str">
        <f t="shared" si="42"/>
        <v/>
      </c>
      <c r="CE117" s="247" t="str">
        <f t="shared" si="43"/>
        <v/>
      </c>
      <c r="CF117" s="115"/>
      <c r="CG117" s="200" t="str">
        <f t="shared" si="51"/>
        <v/>
      </c>
      <c r="CH117" s="199" t="str">
        <f t="shared" si="52"/>
        <v/>
      </c>
      <c r="CI117" s="199" t="str">
        <f t="shared" si="53"/>
        <v/>
      </c>
      <c r="CJ117" s="199" t="str">
        <f t="shared" si="54"/>
        <v/>
      </c>
      <c r="CK117" s="203" t="str">
        <f t="shared" si="55"/>
        <v/>
      </c>
      <c r="CL117" s="203" t="str">
        <f t="shared" si="56"/>
        <v/>
      </c>
      <c r="CM117" s="203" t="str">
        <f t="shared" si="57"/>
        <v/>
      </c>
      <c r="CN117" s="203" t="str">
        <f t="shared" si="58"/>
        <v/>
      </c>
      <c r="CO117" s="199" t="str">
        <f t="shared" si="44"/>
        <v/>
      </c>
      <c r="CP117" s="226" t="str">
        <f t="shared" si="45"/>
        <v/>
      </c>
      <c r="CQ117" s="203" t="str">
        <f t="shared" si="59"/>
        <v/>
      </c>
      <c r="CR117" s="203" t="str">
        <f t="shared" si="60"/>
        <v/>
      </c>
      <c r="CS117" s="203" t="str">
        <f t="shared" si="61"/>
        <v/>
      </c>
      <c r="CT117" s="256" t="str">
        <f t="shared" si="62"/>
        <v/>
      </c>
      <c r="CU117" s="257" t="str">
        <f t="shared" si="63"/>
        <v/>
      </c>
      <c r="CV117" s="258" t="str">
        <f t="shared" si="64"/>
        <v/>
      </c>
      <c r="CW117" s="115"/>
      <c r="CX117" s="115"/>
      <c r="CY117" s="115"/>
      <c r="CZ117" s="115"/>
      <c r="DA117" s="115"/>
      <c r="DB117" s="115"/>
      <c r="DC117" s="115"/>
      <c r="DD117" s="115"/>
      <c r="DE117" s="115"/>
      <c r="DF117" s="115"/>
      <c r="DG117" s="115"/>
      <c r="DH117" s="115"/>
      <c r="DI117" s="125"/>
    </row>
    <row r="118" spans="2:113" ht="15.95" customHeight="1">
      <c r="B118" s="161">
        <v>88</v>
      </c>
      <c r="C118" s="670"/>
      <c r="D118" s="671"/>
      <c r="E118" s="671"/>
      <c r="F118" s="672"/>
      <c r="G118" s="673"/>
      <c r="H118" s="673"/>
      <c r="I118" s="674"/>
      <c r="J118" s="675"/>
      <c r="K118" s="682"/>
      <c r="L118" s="682"/>
      <c r="M118" s="682"/>
      <c r="N118" s="682"/>
      <c r="O118" s="682"/>
      <c r="P118" s="14" t="s">
        <v>3</v>
      </c>
      <c r="Q118" s="145" t="s">
        <v>3</v>
      </c>
      <c r="R118" s="145" t="s">
        <v>3</v>
      </c>
      <c r="S118" s="79" t="s">
        <v>3</v>
      </c>
      <c r="T118" s="683"/>
      <c r="U118" s="684"/>
      <c r="V118" s="685"/>
      <c r="W118" s="14" t="s">
        <v>3</v>
      </c>
      <c r="X118" s="145" t="s">
        <v>3</v>
      </c>
      <c r="Y118" s="145" t="s">
        <v>3</v>
      </c>
      <c r="Z118" s="79" t="s">
        <v>3</v>
      </c>
      <c r="AA118" s="683"/>
      <c r="AB118" s="684"/>
      <c r="AC118" s="684"/>
      <c r="AD118" s="14" t="s">
        <v>3</v>
      </c>
      <c r="AE118" s="16" t="s">
        <v>3</v>
      </c>
      <c r="AF118" s="16" t="s">
        <v>3</v>
      </c>
      <c r="AG118" s="16" t="s">
        <v>3</v>
      </c>
      <c r="AH118" s="16" t="s">
        <v>3</v>
      </c>
      <c r="AI118" s="79" t="s">
        <v>3</v>
      </c>
      <c r="AJ118" s="171"/>
      <c r="AK118" s="79" t="s">
        <v>3</v>
      </c>
      <c r="AL118" s="173"/>
      <c r="AM118" s="14" t="s">
        <v>3</v>
      </c>
      <c r="AN118" s="79" t="s">
        <v>3</v>
      </c>
      <c r="AO118" s="686"/>
      <c r="AP118" s="687"/>
      <c r="AQ118" s="687"/>
      <c r="AR118" s="687"/>
      <c r="AS118" s="251" t="str">
        <f t="shared" si="38"/>
        <v/>
      </c>
      <c r="AT118" s="14" t="s">
        <v>3</v>
      </c>
      <c r="AU118" s="16" t="s">
        <v>3</v>
      </c>
      <c r="AV118" s="154" t="s">
        <v>3</v>
      </c>
      <c r="AW118" s="159" t="s">
        <v>3</v>
      </c>
      <c r="AX118" s="79" t="s">
        <v>3</v>
      </c>
      <c r="AY118" s="79" t="s">
        <v>3</v>
      </c>
      <c r="AZ118" s="154" t="s">
        <v>3</v>
      </c>
      <c r="BA118" s="259"/>
      <c r="BB118" s="657" t="str">
        <f>IF($F$12="","",IF($BA118="","",HLOOKUP($F$12,別紙mast!$D$4:$K$7,3,FALSE)))</f>
        <v/>
      </c>
      <c r="BC118" s="657"/>
      <c r="BD118" s="260" t="str">
        <f t="shared" si="65"/>
        <v/>
      </c>
      <c r="BE118" s="260" t="str">
        <f>IF($F$12="","",IF($BA118="","",HLOOKUP($F$12,別紙mast!$D$9:$K$11,3,FALSE)))</f>
        <v/>
      </c>
      <c r="BF118" s="175" t="str">
        <f t="shared" si="66"/>
        <v/>
      </c>
      <c r="BG118" s="272"/>
      <c r="BH118" s="656" t="str">
        <f>IF($F$12="","",IF($BG118="","",HLOOKUP($F$12,別紙mast!$D$4:$K$7,4,FALSE)))</f>
        <v/>
      </c>
      <c r="BI118" s="656"/>
      <c r="BJ118" s="261" t="str">
        <f t="shared" si="46"/>
        <v/>
      </c>
      <c r="BK118" s="264"/>
      <c r="BL118" s="265"/>
      <c r="BM118" s="265"/>
      <c r="BN118" s="266"/>
      <c r="BO118" s="222"/>
      <c r="BP118" s="223"/>
      <c r="BQ118" s="223"/>
      <c r="BR118" s="224"/>
      <c r="BS118" s="267"/>
      <c r="BT118" s="268"/>
      <c r="BU118" s="270" t="str">
        <f t="shared" si="47"/>
        <v/>
      </c>
      <c r="BV118" s="269" t="str">
        <f t="shared" si="48"/>
        <v/>
      </c>
      <c r="BW118" s="247" t="str">
        <f t="shared" si="49"/>
        <v/>
      </c>
      <c r="BX118" s="271" t="str">
        <f t="shared" si="39"/>
        <v/>
      </c>
      <c r="BY118" s="410" t="str">
        <f t="shared" si="50"/>
        <v/>
      </c>
      <c r="BZ118" s="239"/>
      <c r="CA118" s="239"/>
      <c r="CB118" s="247" t="str">
        <f t="shared" si="40"/>
        <v/>
      </c>
      <c r="CC118" s="247" t="str">
        <f t="shared" si="41"/>
        <v/>
      </c>
      <c r="CD118" s="247" t="str">
        <f t="shared" si="42"/>
        <v/>
      </c>
      <c r="CE118" s="247" t="str">
        <f t="shared" si="43"/>
        <v/>
      </c>
      <c r="CF118" s="115"/>
      <c r="CG118" s="200" t="str">
        <f t="shared" si="51"/>
        <v/>
      </c>
      <c r="CH118" s="199" t="str">
        <f t="shared" si="52"/>
        <v/>
      </c>
      <c r="CI118" s="199" t="str">
        <f t="shared" si="53"/>
        <v/>
      </c>
      <c r="CJ118" s="199" t="str">
        <f t="shared" si="54"/>
        <v/>
      </c>
      <c r="CK118" s="203" t="str">
        <f t="shared" si="55"/>
        <v/>
      </c>
      <c r="CL118" s="203" t="str">
        <f t="shared" si="56"/>
        <v/>
      </c>
      <c r="CM118" s="203" t="str">
        <f t="shared" si="57"/>
        <v/>
      </c>
      <c r="CN118" s="203" t="str">
        <f t="shared" si="58"/>
        <v/>
      </c>
      <c r="CO118" s="199" t="str">
        <f t="shared" si="44"/>
        <v/>
      </c>
      <c r="CP118" s="226" t="str">
        <f t="shared" si="45"/>
        <v/>
      </c>
      <c r="CQ118" s="203" t="str">
        <f t="shared" si="59"/>
        <v/>
      </c>
      <c r="CR118" s="203" t="str">
        <f t="shared" si="60"/>
        <v/>
      </c>
      <c r="CS118" s="203" t="str">
        <f t="shared" si="61"/>
        <v/>
      </c>
      <c r="CT118" s="256" t="str">
        <f t="shared" si="62"/>
        <v/>
      </c>
      <c r="CU118" s="257" t="str">
        <f t="shared" si="63"/>
        <v/>
      </c>
      <c r="CV118" s="258" t="str">
        <f t="shared" si="64"/>
        <v/>
      </c>
      <c r="CW118" s="115"/>
      <c r="CX118" s="115"/>
      <c r="CY118" s="115"/>
      <c r="CZ118" s="115"/>
      <c r="DA118" s="115"/>
      <c r="DB118" s="115"/>
      <c r="DC118" s="115"/>
      <c r="DD118" s="115"/>
      <c r="DE118" s="115"/>
      <c r="DF118" s="115"/>
      <c r="DG118" s="115"/>
      <c r="DH118" s="115"/>
      <c r="DI118" s="125"/>
    </row>
    <row r="119" spans="2:113" ht="15.95" customHeight="1">
      <c r="B119" s="161">
        <v>89</v>
      </c>
      <c r="C119" s="670"/>
      <c r="D119" s="671"/>
      <c r="E119" s="671"/>
      <c r="F119" s="672"/>
      <c r="G119" s="673"/>
      <c r="H119" s="673"/>
      <c r="I119" s="674"/>
      <c r="J119" s="675"/>
      <c r="K119" s="682"/>
      <c r="L119" s="682"/>
      <c r="M119" s="682"/>
      <c r="N119" s="682"/>
      <c r="O119" s="682"/>
      <c r="P119" s="14" t="s">
        <v>3</v>
      </c>
      <c r="Q119" s="145" t="s">
        <v>3</v>
      </c>
      <c r="R119" s="145" t="s">
        <v>3</v>
      </c>
      <c r="S119" s="79" t="s">
        <v>3</v>
      </c>
      <c r="T119" s="683"/>
      <c r="U119" s="684"/>
      <c r="V119" s="685"/>
      <c r="W119" s="14" t="s">
        <v>3</v>
      </c>
      <c r="X119" s="145" t="s">
        <v>3</v>
      </c>
      <c r="Y119" s="145" t="s">
        <v>3</v>
      </c>
      <c r="Z119" s="79" t="s">
        <v>3</v>
      </c>
      <c r="AA119" s="683"/>
      <c r="AB119" s="684"/>
      <c r="AC119" s="684"/>
      <c r="AD119" s="14" t="s">
        <v>3</v>
      </c>
      <c r="AE119" s="16" t="s">
        <v>3</v>
      </c>
      <c r="AF119" s="16" t="s">
        <v>3</v>
      </c>
      <c r="AG119" s="16" t="s">
        <v>3</v>
      </c>
      <c r="AH119" s="16" t="s">
        <v>3</v>
      </c>
      <c r="AI119" s="79" t="s">
        <v>3</v>
      </c>
      <c r="AJ119" s="171"/>
      <c r="AK119" s="79" t="s">
        <v>3</v>
      </c>
      <c r="AL119" s="173"/>
      <c r="AM119" s="14" t="s">
        <v>3</v>
      </c>
      <c r="AN119" s="79" t="s">
        <v>3</v>
      </c>
      <c r="AO119" s="686"/>
      <c r="AP119" s="687"/>
      <c r="AQ119" s="687"/>
      <c r="AR119" s="687"/>
      <c r="AS119" s="251" t="str">
        <f t="shared" si="38"/>
        <v/>
      </c>
      <c r="AT119" s="14" t="s">
        <v>3</v>
      </c>
      <c r="AU119" s="16" t="s">
        <v>3</v>
      </c>
      <c r="AV119" s="154" t="s">
        <v>3</v>
      </c>
      <c r="AW119" s="159" t="s">
        <v>3</v>
      </c>
      <c r="AX119" s="79" t="s">
        <v>3</v>
      </c>
      <c r="AY119" s="79" t="s">
        <v>3</v>
      </c>
      <c r="AZ119" s="154" t="s">
        <v>3</v>
      </c>
      <c r="BA119" s="259"/>
      <c r="BB119" s="657" t="str">
        <f>IF($F$12="","",IF($BA119="","",HLOOKUP($F$12,別紙mast!$D$4:$K$7,3,FALSE)))</f>
        <v/>
      </c>
      <c r="BC119" s="657"/>
      <c r="BD119" s="260" t="str">
        <f t="shared" si="65"/>
        <v/>
      </c>
      <c r="BE119" s="260" t="str">
        <f>IF($F$12="","",IF($BA119="","",HLOOKUP($F$12,別紙mast!$D$9:$K$11,3,FALSE)))</f>
        <v/>
      </c>
      <c r="BF119" s="175" t="str">
        <f t="shared" si="66"/>
        <v/>
      </c>
      <c r="BG119" s="272"/>
      <c r="BH119" s="656" t="str">
        <f>IF($F$12="","",IF($BG119="","",HLOOKUP($F$12,別紙mast!$D$4:$K$7,4,FALSE)))</f>
        <v/>
      </c>
      <c r="BI119" s="656"/>
      <c r="BJ119" s="261" t="str">
        <f t="shared" si="46"/>
        <v/>
      </c>
      <c r="BK119" s="264"/>
      <c r="BL119" s="265"/>
      <c r="BM119" s="265"/>
      <c r="BN119" s="266"/>
      <c r="BO119" s="222"/>
      <c r="BP119" s="223"/>
      <c r="BQ119" s="223"/>
      <c r="BR119" s="224"/>
      <c r="BS119" s="267"/>
      <c r="BT119" s="268"/>
      <c r="BU119" s="270" t="str">
        <f t="shared" si="47"/>
        <v/>
      </c>
      <c r="BV119" s="269" t="str">
        <f t="shared" si="48"/>
        <v/>
      </c>
      <c r="BW119" s="247" t="str">
        <f t="shared" si="49"/>
        <v/>
      </c>
      <c r="BX119" s="271" t="str">
        <f t="shared" si="39"/>
        <v/>
      </c>
      <c r="BY119" s="410" t="str">
        <f t="shared" si="50"/>
        <v/>
      </c>
      <c r="BZ119" s="239"/>
      <c r="CA119" s="239"/>
      <c r="CB119" s="247" t="str">
        <f t="shared" si="40"/>
        <v/>
      </c>
      <c r="CC119" s="247" t="str">
        <f t="shared" si="41"/>
        <v/>
      </c>
      <c r="CD119" s="247" t="str">
        <f t="shared" si="42"/>
        <v/>
      </c>
      <c r="CE119" s="247" t="str">
        <f t="shared" si="43"/>
        <v/>
      </c>
      <c r="CF119" s="115"/>
      <c r="CG119" s="200" t="str">
        <f t="shared" si="51"/>
        <v/>
      </c>
      <c r="CH119" s="199" t="str">
        <f t="shared" si="52"/>
        <v/>
      </c>
      <c r="CI119" s="199" t="str">
        <f t="shared" si="53"/>
        <v/>
      </c>
      <c r="CJ119" s="199" t="str">
        <f t="shared" si="54"/>
        <v/>
      </c>
      <c r="CK119" s="203" t="str">
        <f t="shared" si="55"/>
        <v/>
      </c>
      <c r="CL119" s="203" t="str">
        <f t="shared" si="56"/>
        <v/>
      </c>
      <c r="CM119" s="203" t="str">
        <f t="shared" si="57"/>
        <v/>
      </c>
      <c r="CN119" s="203" t="str">
        <f t="shared" si="58"/>
        <v/>
      </c>
      <c r="CO119" s="199" t="str">
        <f t="shared" si="44"/>
        <v/>
      </c>
      <c r="CP119" s="226" t="str">
        <f t="shared" si="45"/>
        <v/>
      </c>
      <c r="CQ119" s="203" t="str">
        <f t="shared" si="59"/>
        <v/>
      </c>
      <c r="CR119" s="203" t="str">
        <f t="shared" si="60"/>
        <v/>
      </c>
      <c r="CS119" s="203" t="str">
        <f t="shared" si="61"/>
        <v/>
      </c>
      <c r="CT119" s="256" t="str">
        <f t="shared" si="62"/>
        <v/>
      </c>
      <c r="CU119" s="257" t="str">
        <f t="shared" si="63"/>
        <v/>
      </c>
      <c r="CV119" s="258" t="str">
        <f t="shared" si="64"/>
        <v/>
      </c>
      <c r="CW119" s="115"/>
      <c r="CX119" s="115"/>
      <c r="CY119" s="115"/>
      <c r="CZ119" s="115"/>
      <c r="DA119" s="115"/>
      <c r="DB119" s="115"/>
      <c r="DC119" s="115"/>
      <c r="DD119" s="115"/>
      <c r="DE119" s="115"/>
      <c r="DF119" s="115"/>
      <c r="DG119" s="115"/>
      <c r="DH119" s="115"/>
      <c r="DI119" s="125"/>
    </row>
    <row r="120" spans="2:113" ht="15.95" customHeight="1">
      <c r="B120" s="161">
        <v>90</v>
      </c>
      <c r="C120" s="670"/>
      <c r="D120" s="671"/>
      <c r="E120" s="671"/>
      <c r="F120" s="672"/>
      <c r="G120" s="673"/>
      <c r="H120" s="673"/>
      <c r="I120" s="674"/>
      <c r="J120" s="675"/>
      <c r="K120" s="682"/>
      <c r="L120" s="682"/>
      <c r="M120" s="682"/>
      <c r="N120" s="682"/>
      <c r="O120" s="682"/>
      <c r="P120" s="14" t="s">
        <v>3</v>
      </c>
      <c r="Q120" s="145" t="s">
        <v>3</v>
      </c>
      <c r="R120" s="145" t="s">
        <v>3</v>
      </c>
      <c r="S120" s="79" t="s">
        <v>3</v>
      </c>
      <c r="T120" s="683"/>
      <c r="U120" s="684"/>
      <c r="V120" s="685"/>
      <c r="W120" s="14" t="s">
        <v>3</v>
      </c>
      <c r="X120" s="145" t="s">
        <v>3</v>
      </c>
      <c r="Y120" s="145" t="s">
        <v>3</v>
      </c>
      <c r="Z120" s="79" t="s">
        <v>3</v>
      </c>
      <c r="AA120" s="683"/>
      <c r="AB120" s="684"/>
      <c r="AC120" s="684"/>
      <c r="AD120" s="14" t="s">
        <v>3</v>
      </c>
      <c r="AE120" s="16" t="s">
        <v>3</v>
      </c>
      <c r="AF120" s="16" t="s">
        <v>3</v>
      </c>
      <c r="AG120" s="16" t="s">
        <v>3</v>
      </c>
      <c r="AH120" s="16" t="s">
        <v>3</v>
      </c>
      <c r="AI120" s="79" t="s">
        <v>3</v>
      </c>
      <c r="AJ120" s="171"/>
      <c r="AK120" s="79" t="s">
        <v>3</v>
      </c>
      <c r="AL120" s="173"/>
      <c r="AM120" s="14" t="s">
        <v>3</v>
      </c>
      <c r="AN120" s="79" t="s">
        <v>3</v>
      </c>
      <c r="AO120" s="686"/>
      <c r="AP120" s="687"/>
      <c r="AQ120" s="687"/>
      <c r="AR120" s="687"/>
      <c r="AS120" s="251" t="str">
        <f t="shared" si="38"/>
        <v/>
      </c>
      <c r="AT120" s="14" t="s">
        <v>3</v>
      </c>
      <c r="AU120" s="16" t="s">
        <v>3</v>
      </c>
      <c r="AV120" s="154" t="s">
        <v>3</v>
      </c>
      <c r="AW120" s="159" t="s">
        <v>3</v>
      </c>
      <c r="AX120" s="79" t="s">
        <v>3</v>
      </c>
      <c r="AY120" s="79" t="s">
        <v>3</v>
      </c>
      <c r="AZ120" s="154" t="s">
        <v>3</v>
      </c>
      <c r="BA120" s="259"/>
      <c r="BB120" s="657" t="str">
        <f>IF($F$12="","",IF($BA120="","",HLOOKUP($F$12,別紙mast!$D$4:$K$7,3,FALSE)))</f>
        <v/>
      </c>
      <c r="BC120" s="657"/>
      <c r="BD120" s="260" t="str">
        <f t="shared" si="65"/>
        <v/>
      </c>
      <c r="BE120" s="260" t="str">
        <f>IF($F$12="","",IF($BA120="","",HLOOKUP($F$12,別紙mast!$D$9:$K$11,3,FALSE)))</f>
        <v/>
      </c>
      <c r="BF120" s="175" t="str">
        <f t="shared" si="66"/>
        <v/>
      </c>
      <c r="BG120" s="272"/>
      <c r="BH120" s="656" t="str">
        <f>IF($F$12="","",IF($BG120="","",HLOOKUP($F$12,別紙mast!$D$4:$K$7,4,FALSE)))</f>
        <v/>
      </c>
      <c r="BI120" s="656"/>
      <c r="BJ120" s="261" t="str">
        <f t="shared" si="46"/>
        <v/>
      </c>
      <c r="BK120" s="264"/>
      <c r="BL120" s="265"/>
      <c r="BM120" s="265"/>
      <c r="BN120" s="266"/>
      <c r="BO120" s="222"/>
      <c r="BP120" s="223"/>
      <c r="BQ120" s="223"/>
      <c r="BR120" s="224"/>
      <c r="BS120" s="267"/>
      <c r="BT120" s="268"/>
      <c r="BU120" s="270" t="str">
        <f t="shared" si="47"/>
        <v/>
      </c>
      <c r="BV120" s="269" t="str">
        <f t="shared" si="48"/>
        <v/>
      </c>
      <c r="BW120" s="247" t="str">
        <f t="shared" si="49"/>
        <v/>
      </c>
      <c r="BX120" s="271" t="str">
        <f t="shared" si="39"/>
        <v/>
      </c>
      <c r="BY120" s="410" t="str">
        <f t="shared" si="50"/>
        <v/>
      </c>
      <c r="BZ120" s="239"/>
      <c r="CA120" s="239"/>
      <c r="CB120" s="247" t="str">
        <f t="shared" si="40"/>
        <v/>
      </c>
      <c r="CC120" s="247" t="str">
        <f t="shared" si="41"/>
        <v/>
      </c>
      <c r="CD120" s="247" t="str">
        <f t="shared" si="42"/>
        <v/>
      </c>
      <c r="CE120" s="247" t="str">
        <f t="shared" si="43"/>
        <v/>
      </c>
      <c r="CF120" s="115"/>
      <c r="CG120" s="200" t="str">
        <f t="shared" si="51"/>
        <v/>
      </c>
      <c r="CH120" s="199" t="str">
        <f t="shared" si="52"/>
        <v/>
      </c>
      <c r="CI120" s="199" t="str">
        <f t="shared" si="53"/>
        <v/>
      </c>
      <c r="CJ120" s="199" t="str">
        <f t="shared" si="54"/>
        <v/>
      </c>
      <c r="CK120" s="203" t="str">
        <f t="shared" si="55"/>
        <v/>
      </c>
      <c r="CL120" s="203" t="str">
        <f t="shared" si="56"/>
        <v/>
      </c>
      <c r="CM120" s="203" t="str">
        <f t="shared" si="57"/>
        <v/>
      </c>
      <c r="CN120" s="203" t="str">
        <f t="shared" si="58"/>
        <v/>
      </c>
      <c r="CO120" s="199" t="str">
        <f t="shared" si="44"/>
        <v/>
      </c>
      <c r="CP120" s="226" t="str">
        <f t="shared" si="45"/>
        <v/>
      </c>
      <c r="CQ120" s="203" t="str">
        <f t="shared" si="59"/>
        <v/>
      </c>
      <c r="CR120" s="203" t="str">
        <f t="shared" si="60"/>
        <v/>
      </c>
      <c r="CS120" s="203" t="str">
        <f t="shared" si="61"/>
        <v/>
      </c>
      <c r="CT120" s="256" t="str">
        <f t="shared" si="62"/>
        <v/>
      </c>
      <c r="CU120" s="257" t="str">
        <f t="shared" si="63"/>
        <v/>
      </c>
      <c r="CV120" s="258" t="str">
        <f t="shared" si="64"/>
        <v/>
      </c>
      <c r="CW120" s="115"/>
      <c r="CX120" s="115"/>
      <c r="CY120" s="115"/>
      <c r="CZ120" s="115"/>
      <c r="DA120" s="115"/>
      <c r="DB120" s="115"/>
      <c r="DC120" s="115"/>
      <c r="DD120" s="115"/>
      <c r="DE120" s="115"/>
      <c r="DF120" s="115"/>
      <c r="DG120" s="115"/>
      <c r="DH120" s="115"/>
      <c r="DI120" s="125"/>
    </row>
    <row r="121" spans="2:113" ht="15.95" customHeight="1">
      <c r="B121" s="161">
        <v>91</v>
      </c>
      <c r="C121" s="670"/>
      <c r="D121" s="671"/>
      <c r="E121" s="671"/>
      <c r="F121" s="672"/>
      <c r="G121" s="673"/>
      <c r="H121" s="673"/>
      <c r="I121" s="674"/>
      <c r="J121" s="675"/>
      <c r="K121" s="682"/>
      <c r="L121" s="682"/>
      <c r="M121" s="682"/>
      <c r="N121" s="682"/>
      <c r="O121" s="682"/>
      <c r="P121" s="14" t="s">
        <v>3</v>
      </c>
      <c r="Q121" s="145" t="s">
        <v>3</v>
      </c>
      <c r="R121" s="145" t="s">
        <v>3</v>
      </c>
      <c r="S121" s="79" t="s">
        <v>3</v>
      </c>
      <c r="T121" s="683"/>
      <c r="U121" s="684"/>
      <c r="V121" s="685"/>
      <c r="W121" s="14" t="s">
        <v>3</v>
      </c>
      <c r="X121" s="145" t="s">
        <v>3</v>
      </c>
      <c r="Y121" s="145" t="s">
        <v>3</v>
      </c>
      <c r="Z121" s="79" t="s">
        <v>3</v>
      </c>
      <c r="AA121" s="683"/>
      <c r="AB121" s="684"/>
      <c r="AC121" s="684"/>
      <c r="AD121" s="14" t="s">
        <v>3</v>
      </c>
      <c r="AE121" s="16" t="s">
        <v>3</v>
      </c>
      <c r="AF121" s="16" t="s">
        <v>3</v>
      </c>
      <c r="AG121" s="16" t="s">
        <v>3</v>
      </c>
      <c r="AH121" s="16" t="s">
        <v>3</v>
      </c>
      <c r="AI121" s="79" t="s">
        <v>3</v>
      </c>
      <c r="AJ121" s="171"/>
      <c r="AK121" s="79" t="s">
        <v>3</v>
      </c>
      <c r="AL121" s="173"/>
      <c r="AM121" s="14" t="s">
        <v>3</v>
      </c>
      <c r="AN121" s="79" t="s">
        <v>3</v>
      </c>
      <c r="AO121" s="686"/>
      <c r="AP121" s="687"/>
      <c r="AQ121" s="687"/>
      <c r="AR121" s="687"/>
      <c r="AS121" s="251" t="str">
        <f t="shared" si="38"/>
        <v/>
      </c>
      <c r="AT121" s="14" t="s">
        <v>3</v>
      </c>
      <c r="AU121" s="16" t="s">
        <v>3</v>
      </c>
      <c r="AV121" s="154" t="s">
        <v>3</v>
      </c>
      <c r="AW121" s="159" t="s">
        <v>3</v>
      </c>
      <c r="AX121" s="79" t="s">
        <v>3</v>
      </c>
      <c r="AY121" s="79" t="s">
        <v>3</v>
      </c>
      <c r="AZ121" s="154" t="s">
        <v>3</v>
      </c>
      <c r="BA121" s="259"/>
      <c r="BB121" s="657" t="str">
        <f>IF($F$12="","",IF($BA121="","",HLOOKUP($F$12,別紙mast!$D$4:$K$7,3,FALSE)))</f>
        <v/>
      </c>
      <c r="BC121" s="657"/>
      <c r="BD121" s="260" t="str">
        <f t="shared" si="65"/>
        <v/>
      </c>
      <c r="BE121" s="260" t="str">
        <f>IF($F$12="","",IF($BA121="","",HLOOKUP($F$12,別紙mast!$D$9:$K$11,3,FALSE)))</f>
        <v/>
      </c>
      <c r="BF121" s="175" t="str">
        <f t="shared" si="66"/>
        <v/>
      </c>
      <c r="BG121" s="272"/>
      <c r="BH121" s="656" t="str">
        <f>IF($F$12="","",IF($BG121="","",HLOOKUP($F$12,別紙mast!$D$4:$K$7,4,FALSE)))</f>
        <v/>
      </c>
      <c r="BI121" s="656"/>
      <c r="BJ121" s="261" t="str">
        <f t="shared" si="46"/>
        <v/>
      </c>
      <c r="BK121" s="264"/>
      <c r="BL121" s="265"/>
      <c r="BM121" s="265"/>
      <c r="BN121" s="266"/>
      <c r="BO121" s="222"/>
      <c r="BP121" s="223"/>
      <c r="BQ121" s="223"/>
      <c r="BR121" s="224"/>
      <c r="BS121" s="267"/>
      <c r="BT121" s="268"/>
      <c r="BU121" s="270" t="str">
        <f t="shared" si="47"/>
        <v/>
      </c>
      <c r="BV121" s="269" t="str">
        <f t="shared" si="48"/>
        <v/>
      </c>
      <c r="BW121" s="247" t="str">
        <f t="shared" si="49"/>
        <v/>
      </c>
      <c r="BX121" s="271" t="str">
        <f t="shared" si="39"/>
        <v/>
      </c>
      <c r="BY121" s="410" t="str">
        <f t="shared" si="50"/>
        <v/>
      </c>
      <c r="BZ121" s="239"/>
      <c r="CA121" s="239"/>
      <c r="CB121" s="247" t="str">
        <f t="shared" si="40"/>
        <v/>
      </c>
      <c r="CC121" s="247" t="str">
        <f t="shared" si="41"/>
        <v/>
      </c>
      <c r="CD121" s="247" t="str">
        <f t="shared" si="42"/>
        <v/>
      </c>
      <c r="CE121" s="247" t="str">
        <f t="shared" si="43"/>
        <v/>
      </c>
      <c r="CF121" s="115"/>
      <c r="CG121" s="200" t="str">
        <f t="shared" si="51"/>
        <v/>
      </c>
      <c r="CH121" s="199" t="str">
        <f t="shared" si="52"/>
        <v/>
      </c>
      <c r="CI121" s="199" t="str">
        <f t="shared" si="53"/>
        <v/>
      </c>
      <c r="CJ121" s="199" t="str">
        <f t="shared" si="54"/>
        <v/>
      </c>
      <c r="CK121" s="203" t="str">
        <f t="shared" si="55"/>
        <v/>
      </c>
      <c r="CL121" s="203" t="str">
        <f t="shared" si="56"/>
        <v/>
      </c>
      <c r="CM121" s="203" t="str">
        <f t="shared" si="57"/>
        <v/>
      </c>
      <c r="CN121" s="203" t="str">
        <f t="shared" si="58"/>
        <v/>
      </c>
      <c r="CO121" s="199" t="str">
        <f t="shared" si="44"/>
        <v/>
      </c>
      <c r="CP121" s="226" t="str">
        <f t="shared" si="45"/>
        <v/>
      </c>
      <c r="CQ121" s="203" t="str">
        <f t="shared" si="59"/>
        <v/>
      </c>
      <c r="CR121" s="203" t="str">
        <f t="shared" si="60"/>
        <v/>
      </c>
      <c r="CS121" s="203" t="str">
        <f t="shared" si="61"/>
        <v/>
      </c>
      <c r="CT121" s="256" t="str">
        <f t="shared" si="62"/>
        <v/>
      </c>
      <c r="CU121" s="257" t="str">
        <f t="shared" si="63"/>
        <v/>
      </c>
      <c r="CV121" s="258" t="str">
        <f t="shared" si="64"/>
        <v/>
      </c>
      <c r="CW121" s="115"/>
      <c r="CX121" s="115"/>
      <c r="CY121" s="115"/>
      <c r="CZ121" s="115"/>
      <c r="DA121" s="115"/>
      <c r="DB121" s="115"/>
      <c r="DC121" s="115"/>
      <c r="DD121" s="115"/>
      <c r="DE121" s="115"/>
      <c r="DF121" s="115"/>
      <c r="DG121" s="115"/>
      <c r="DH121" s="115"/>
      <c r="DI121" s="125"/>
    </row>
    <row r="122" spans="2:113" ht="15.95" customHeight="1">
      <c r="B122" s="161">
        <v>92</v>
      </c>
      <c r="C122" s="670"/>
      <c r="D122" s="671"/>
      <c r="E122" s="671"/>
      <c r="F122" s="672"/>
      <c r="G122" s="673"/>
      <c r="H122" s="673"/>
      <c r="I122" s="674"/>
      <c r="J122" s="675"/>
      <c r="K122" s="682"/>
      <c r="L122" s="682"/>
      <c r="M122" s="682"/>
      <c r="N122" s="682"/>
      <c r="O122" s="682"/>
      <c r="P122" s="14" t="s">
        <v>3</v>
      </c>
      <c r="Q122" s="145" t="s">
        <v>3</v>
      </c>
      <c r="R122" s="145" t="s">
        <v>3</v>
      </c>
      <c r="S122" s="79" t="s">
        <v>3</v>
      </c>
      <c r="T122" s="683"/>
      <c r="U122" s="684"/>
      <c r="V122" s="685"/>
      <c r="W122" s="14" t="s">
        <v>3</v>
      </c>
      <c r="X122" s="145" t="s">
        <v>3</v>
      </c>
      <c r="Y122" s="145" t="s">
        <v>3</v>
      </c>
      <c r="Z122" s="79" t="s">
        <v>3</v>
      </c>
      <c r="AA122" s="683"/>
      <c r="AB122" s="684"/>
      <c r="AC122" s="684"/>
      <c r="AD122" s="14" t="s">
        <v>3</v>
      </c>
      <c r="AE122" s="16" t="s">
        <v>3</v>
      </c>
      <c r="AF122" s="16" t="s">
        <v>3</v>
      </c>
      <c r="AG122" s="16" t="s">
        <v>3</v>
      </c>
      <c r="AH122" s="16" t="s">
        <v>3</v>
      </c>
      <c r="AI122" s="79" t="s">
        <v>3</v>
      </c>
      <c r="AJ122" s="171"/>
      <c r="AK122" s="79" t="s">
        <v>3</v>
      </c>
      <c r="AL122" s="173"/>
      <c r="AM122" s="14" t="s">
        <v>3</v>
      </c>
      <c r="AN122" s="79" t="s">
        <v>3</v>
      </c>
      <c r="AO122" s="686"/>
      <c r="AP122" s="687"/>
      <c r="AQ122" s="687"/>
      <c r="AR122" s="687"/>
      <c r="AS122" s="251" t="str">
        <f t="shared" si="38"/>
        <v/>
      </c>
      <c r="AT122" s="14" t="s">
        <v>3</v>
      </c>
      <c r="AU122" s="16" t="s">
        <v>3</v>
      </c>
      <c r="AV122" s="154" t="s">
        <v>3</v>
      </c>
      <c r="AW122" s="159" t="s">
        <v>3</v>
      </c>
      <c r="AX122" s="79" t="s">
        <v>3</v>
      </c>
      <c r="AY122" s="79" t="s">
        <v>3</v>
      </c>
      <c r="AZ122" s="154" t="s">
        <v>3</v>
      </c>
      <c r="BA122" s="259"/>
      <c r="BB122" s="657" t="str">
        <f>IF($F$12="","",IF($BA122="","",HLOOKUP($F$12,別紙mast!$D$4:$K$7,3,FALSE)))</f>
        <v/>
      </c>
      <c r="BC122" s="657"/>
      <c r="BD122" s="260" t="str">
        <f t="shared" si="65"/>
        <v/>
      </c>
      <c r="BE122" s="260" t="str">
        <f>IF($F$12="","",IF($BA122="","",HLOOKUP($F$12,別紙mast!$D$9:$K$11,3,FALSE)))</f>
        <v/>
      </c>
      <c r="BF122" s="175" t="str">
        <f t="shared" si="66"/>
        <v/>
      </c>
      <c r="BG122" s="272"/>
      <c r="BH122" s="656" t="str">
        <f>IF($F$12="","",IF($BG122="","",HLOOKUP($F$12,別紙mast!$D$4:$K$7,4,FALSE)))</f>
        <v/>
      </c>
      <c r="BI122" s="656"/>
      <c r="BJ122" s="261" t="str">
        <f t="shared" si="46"/>
        <v/>
      </c>
      <c r="BK122" s="264"/>
      <c r="BL122" s="265"/>
      <c r="BM122" s="265"/>
      <c r="BN122" s="266"/>
      <c r="BO122" s="222"/>
      <c r="BP122" s="223"/>
      <c r="BQ122" s="223"/>
      <c r="BR122" s="224"/>
      <c r="BS122" s="267"/>
      <c r="BT122" s="268"/>
      <c r="BU122" s="270" t="str">
        <f t="shared" si="47"/>
        <v/>
      </c>
      <c r="BV122" s="269" t="str">
        <f t="shared" si="48"/>
        <v/>
      </c>
      <c r="BW122" s="247" t="str">
        <f t="shared" si="49"/>
        <v/>
      </c>
      <c r="BX122" s="271" t="str">
        <f t="shared" si="39"/>
        <v/>
      </c>
      <c r="BY122" s="410" t="str">
        <f t="shared" si="50"/>
        <v/>
      </c>
      <c r="BZ122" s="239"/>
      <c r="CA122" s="239"/>
      <c r="CB122" s="247" t="str">
        <f t="shared" si="40"/>
        <v/>
      </c>
      <c r="CC122" s="247" t="str">
        <f t="shared" si="41"/>
        <v/>
      </c>
      <c r="CD122" s="247" t="str">
        <f t="shared" si="42"/>
        <v/>
      </c>
      <c r="CE122" s="247" t="str">
        <f t="shared" si="43"/>
        <v/>
      </c>
      <c r="CF122" s="115"/>
      <c r="CG122" s="200" t="str">
        <f t="shared" si="51"/>
        <v/>
      </c>
      <c r="CH122" s="199" t="str">
        <f t="shared" si="52"/>
        <v/>
      </c>
      <c r="CI122" s="199" t="str">
        <f t="shared" si="53"/>
        <v/>
      </c>
      <c r="CJ122" s="199" t="str">
        <f t="shared" si="54"/>
        <v/>
      </c>
      <c r="CK122" s="203" t="str">
        <f t="shared" si="55"/>
        <v/>
      </c>
      <c r="CL122" s="203" t="str">
        <f t="shared" si="56"/>
        <v/>
      </c>
      <c r="CM122" s="203" t="str">
        <f t="shared" si="57"/>
        <v/>
      </c>
      <c r="CN122" s="203" t="str">
        <f t="shared" si="58"/>
        <v/>
      </c>
      <c r="CO122" s="199" t="str">
        <f t="shared" si="44"/>
        <v/>
      </c>
      <c r="CP122" s="226" t="str">
        <f t="shared" si="45"/>
        <v/>
      </c>
      <c r="CQ122" s="203" t="str">
        <f t="shared" si="59"/>
        <v/>
      </c>
      <c r="CR122" s="203" t="str">
        <f t="shared" si="60"/>
        <v/>
      </c>
      <c r="CS122" s="203" t="str">
        <f t="shared" si="61"/>
        <v/>
      </c>
      <c r="CT122" s="256" t="str">
        <f t="shared" si="62"/>
        <v/>
      </c>
      <c r="CU122" s="257" t="str">
        <f t="shared" si="63"/>
        <v/>
      </c>
      <c r="CV122" s="258" t="str">
        <f t="shared" si="64"/>
        <v/>
      </c>
      <c r="CW122" s="115"/>
      <c r="CX122" s="115"/>
      <c r="CY122" s="115"/>
      <c r="CZ122" s="115"/>
      <c r="DA122" s="115"/>
      <c r="DB122" s="115"/>
      <c r="DC122" s="115"/>
      <c r="DD122" s="115"/>
      <c r="DE122" s="115"/>
      <c r="DF122" s="115"/>
      <c r="DG122" s="115"/>
      <c r="DH122" s="115"/>
      <c r="DI122" s="125"/>
    </row>
    <row r="123" spans="2:113" ht="15.95" customHeight="1">
      <c r="B123" s="161">
        <v>93</v>
      </c>
      <c r="C123" s="670"/>
      <c r="D123" s="671"/>
      <c r="E123" s="671"/>
      <c r="F123" s="672"/>
      <c r="G123" s="673"/>
      <c r="H123" s="673"/>
      <c r="I123" s="674"/>
      <c r="J123" s="675"/>
      <c r="K123" s="682"/>
      <c r="L123" s="682"/>
      <c r="M123" s="682"/>
      <c r="N123" s="682"/>
      <c r="O123" s="682"/>
      <c r="P123" s="14" t="s">
        <v>3</v>
      </c>
      <c r="Q123" s="145" t="s">
        <v>3</v>
      </c>
      <c r="R123" s="145" t="s">
        <v>3</v>
      </c>
      <c r="S123" s="79" t="s">
        <v>3</v>
      </c>
      <c r="T123" s="683"/>
      <c r="U123" s="684"/>
      <c r="V123" s="685"/>
      <c r="W123" s="14" t="s">
        <v>3</v>
      </c>
      <c r="X123" s="145" t="s">
        <v>3</v>
      </c>
      <c r="Y123" s="145" t="s">
        <v>3</v>
      </c>
      <c r="Z123" s="79" t="s">
        <v>3</v>
      </c>
      <c r="AA123" s="683"/>
      <c r="AB123" s="684"/>
      <c r="AC123" s="684"/>
      <c r="AD123" s="14" t="s">
        <v>3</v>
      </c>
      <c r="AE123" s="16" t="s">
        <v>3</v>
      </c>
      <c r="AF123" s="16" t="s">
        <v>3</v>
      </c>
      <c r="AG123" s="16" t="s">
        <v>3</v>
      </c>
      <c r="AH123" s="16" t="s">
        <v>3</v>
      </c>
      <c r="AI123" s="79" t="s">
        <v>3</v>
      </c>
      <c r="AJ123" s="171"/>
      <c r="AK123" s="79" t="s">
        <v>3</v>
      </c>
      <c r="AL123" s="173"/>
      <c r="AM123" s="14" t="s">
        <v>3</v>
      </c>
      <c r="AN123" s="79" t="s">
        <v>3</v>
      </c>
      <c r="AO123" s="686"/>
      <c r="AP123" s="687"/>
      <c r="AQ123" s="687"/>
      <c r="AR123" s="687"/>
      <c r="AS123" s="251" t="str">
        <f t="shared" si="38"/>
        <v/>
      </c>
      <c r="AT123" s="14" t="s">
        <v>3</v>
      </c>
      <c r="AU123" s="16" t="s">
        <v>3</v>
      </c>
      <c r="AV123" s="154" t="s">
        <v>3</v>
      </c>
      <c r="AW123" s="159" t="s">
        <v>3</v>
      </c>
      <c r="AX123" s="79" t="s">
        <v>3</v>
      </c>
      <c r="AY123" s="79" t="s">
        <v>3</v>
      </c>
      <c r="AZ123" s="154" t="s">
        <v>3</v>
      </c>
      <c r="BA123" s="259"/>
      <c r="BB123" s="657" t="str">
        <f>IF($F$12="","",IF($BA123="","",HLOOKUP($F$12,別紙mast!$D$4:$K$7,3,FALSE)))</f>
        <v/>
      </c>
      <c r="BC123" s="657"/>
      <c r="BD123" s="260" t="str">
        <f t="shared" si="65"/>
        <v/>
      </c>
      <c r="BE123" s="260" t="str">
        <f>IF($F$12="","",IF($BA123="","",HLOOKUP($F$12,別紙mast!$D$9:$K$11,3,FALSE)))</f>
        <v/>
      </c>
      <c r="BF123" s="175" t="str">
        <f t="shared" si="66"/>
        <v/>
      </c>
      <c r="BG123" s="272"/>
      <c r="BH123" s="656" t="str">
        <f>IF($F$12="","",IF($BG123="","",HLOOKUP($F$12,別紙mast!$D$4:$K$7,4,FALSE)))</f>
        <v/>
      </c>
      <c r="BI123" s="656"/>
      <c r="BJ123" s="261" t="str">
        <f t="shared" si="46"/>
        <v/>
      </c>
      <c r="BK123" s="264"/>
      <c r="BL123" s="265"/>
      <c r="BM123" s="265"/>
      <c r="BN123" s="266"/>
      <c r="BO123" s="222"/>
      <c r="BP123" s="223"/>
      <c r="BQ123" s="223"/>
      <c r="BR123" s="224"/>
      <c r="BS123" s="267"/>
      <c r="BT123" s="268"/>
      <c r="BU123" s="270" t="str">
        <f t="shared" si="47"/>
        <v/>
      </c>
      <c r="BV123" s="269" t="str">
        <f t="shared" si="48"/>
        <v/>
      </c>
      <c r="BW123" s="247" t="str">
        <f t="shared" si="49"/>
        <v/>
      </c>
      <c r="BX123" s="271" t="str">
        <f t="shared" si="39"/>
        <v/>
      </c>
      <c r="BY123" s="410" t="str">
        <f t="shared" si="50"/>
        <v/>
      </c>
      <c r="BZ123" s="239"/>
      <c r="CA123" s="239"/>
      <c r="CB123" s="247" t="str">
        <f t="shared" si="40"/>
        <v/>
      </c>
      <c r="CC123" s="247" t="str">
        <f t="shared" si="41"/>
        <v/>
      </c>
      <c r="CD123" s="247" t="str">
        <f t="shared" si="42"/>
        <v/>
      </c>
      <c r="CE123" s="247" t="str">
        <f t="shared" si="43"/>
        <v/>
      </c>
      <c r="CF123" s="115"/>
      <c r="CG123" s="200" t="str">
        <f t="shared" si="51"/>
        <v/>
      </c>
      <c r="CH123" s="199" t="str">
        <f t="shared" si="52"/>
        <v/>
      </c>
      <c r="CI123" s="199" t="str">
        <f t="shared" si="53"/>
        <v/>
      </c>
      <c r="CJ123" s="199" t="str">
        <f t="shared" si="54"/>
        <v/>
      </c>
      <c r="CK123" s="203" t="str">
        <f t="shared" si="55"/>
        <v/>
      </c>
      <c r="CL123" s="203" t="str">
        <f t="shared" si="56"/>
        <v/>
      </c>
      <c r="CM123" s="203" t="str">
        <f t="shared" si="57"/>
        <v/>
      </c>
      <c r="CN123" s="203" t="str">
        <f t="shared" si="58"/>
        <v/>
      </c>
      <c r="CO123" s="199" t="str">
        <f t="shared" si="44"/>
        <v/>
      </c>
      <c r="CP123" s="226" t="str">
        <f t="shared" si="45"/>
        <v/>
      </c>
      <c r="CQ123" s="203" t="str">
        <f t="shared" si="59"/>
        <v/>
      </c>
      <c r="CR123" s="203" t="str">
        <f t="shared" si="60"/>
        <v/>
      </c>
      <c r="CS123" s="203" t="str">
        <f t="shared" si="61"/>
        <v/>
      </c>
      <c r="CT123" s="256" t="str">
        <f t="shared" si="62"/>
        <v/>
      </c>
      <c r="CU123" s="257" t="str">
        <f t="shared" si="63"/>
        <v/>
      </c>
      <c r="CV123" s="258" t="str">
        <f t="shared" si="64"/>
        <v/>
      </c>
      <c r="CW123" s="115"/>
      <c r="CX123" s="115"/>
      <c r="CY123" s="115"/>
      <c r="CZ123" s="115"/>
      <c r="DA123" s="115"/>
      <c r="DB123" s="115"/>
      <c r="DC123" s="115"/>
      <c r="DD123" s="115"/>
      <c r="DE123" s="115"/>
      <c r="DF123" s="115"/>
      <c r="DG123" s="115"/>
      <c r="DH123" s="115"/>
      <c r="DI123" s="125"/>
    </row>
    <row r="124" spans="2:113" ht="15.95" customHeight="1">
      <c r="B124" s="161">
        <v>94</v>
      </c>
      <c r="C124" s="670"/>
      <c r="D124" s="671"/>
      <c r="E124" s="671"/>
      <c r="F124" s="672"/>
      <c r="G124" s="673"/>
      <c r="H124" s="673"/>
      <c r="I124" s="674"/>
      <c r="J124" s="675"/>
      <c r="K124" s="682"/>
      <c r="L124" s="682"/>
      <c r="M124" s="682"/>
      <c r="N124" s="682"/>
      <c r="O124" s="682"/>
      <c r="P124" s="14" t="s">
        <v>3</v>
      </c>
      <c r="Q124" s="145" t="s">
        <v>3</v>
      </c>
      <c r="R124" s="145" t="s">
        <v>3</v>
      </c>
      <c r="S124" s="79" t="s">
        <v>3</v>
      </c>
      <c r="T124" s="683"/>
      <c r="U124" s="684"/>
      <c r="V124" s="685"/>
      <c r="W124" s="14" t="s">
        <v>3</v>
      </c>
      <c r="X124" s="145" t="s">
        <v>3</v>
      </c>
      <c r="Y124" s="145" t="s">
        <v>3</v>
      </c>
      <c r="Z124" s="79" t="s">
        <v>3</v>
      </c>
      <c r="AA124" s="683"/>
      <c r="AB124" s="684"/>
      <c r="AC124" s="684"/>
      <c r="AD124" s="14" t="s">
        <v>3</v>
      </c>
      <c r="AE124" s="16" t="s">
        <v>3</v>
      </c>
      <c r="AF124" s="16" t="s">
        <v>3</v>
      </c>
      <c r="AG124" s="16" t="s">
        <v>3</v>
      </c>
      <c r="AH124" s="16" t="s">
        <v>3</v>
      </c>
      <c r="AI124" s="79" t="s">
        <v>3</v>
      </c>
      <c r="AJ124" s="171"/>
      <c r="AK124" s="79" t="s">
        <v>3</v>
      </c>
      <c r="AL124" s="173"/>
      <c r="AM124" s="14" t="s">
        <v>3</v>
      </c>
      <c r="AN124" s="79" t="s">
        <v>3</v>
      </c>
      <c r="AO124" s="686"/>
      <c r="AP124" s="687"/>
      <c r="AQ124" s="687"/>
      <c r="AR124" s="687"/>
      <c r="AS124" s="251" t="str">
        <f t="shared" si="38"/>
        <v/>
      </c>
      <c r="AT124" s="14" t="s">
        <v>3</v>
      </c>
      <c r="AU124" s="16" t="s">
        <v>3</v>
      </c>
      <c r="AV124" s="154" t="s">
        <v>3</v>
      </c>
      <c r="AW124" s="159" t="s">
        <v>3</v>
      </c>
      <c r="AX124" s="79" t="s">
        <v>3</v>
      </c>
      <c r="AY124" s="79" t="s">
        <v>3</v>
      </c>
      <c r="AZ124" s="154" t="s">
        <v>3</v>
      </c>
      <c r="BA124" s="259"/>
      <c r="BB124" s="657" t="str">
        <f>IF($F$12="","",IF($BA124="","",HLOOKUP($F$12,別紙mast!$D$4:$K$7,3,FALSE)))</f>
        <v/>
      </c>
      <c r="BC124" s="657"/>
      <c r="BD124" s="260" t="str">
        <f t="shared" si="65"/>
        <v/>
      </c>
      <c r="BE124" s="260" t="str">
        <f>IF($F$12="","",IF($BA124="","",HLOOKUP($F$12,別紙mast!$D$9:$K$11,3,FALSE)))</f>
        <v/>
      </c>
      <c r="BF124" s="175" t="str">
        <f t="shared" si="66"/>
        <v/>
      </c>
      <c r="BG124" s="272"/>
      <c r="BH124" s="656" t="str">
        <f>IF($F$12="","",IF($BG124="","",HLOOKUP($F$12,別紙mast!$D$4:$K$7,4,FALSE)))</f>
        <v/>
      </c>
      <c r="BI124" s="656"/>
      <c r="BJ124" s="261" t="str">
        <f t="shared" si="46"/>
        <v/>
      </c>
      <c r="BK124" s="264"/>
      <c r="BL124" s="265"/>
      <c r="BM124" s="265"/>
      <c r="BN124" s="266"/>
      <c r="BO124" s="222"/>
      <c r="BP124" s="223"/>
      <c r="BQ124" s="223"/>
      <c r="BR124" s="224"/>
      <c r="BS124" s="267"/>
      <c r="BT124" s="268"/>
      <c r="BU124" s="270" t="str">
        <f t="shared" si="47"/>
        <v/>
      </c>
      <c r="BV124" s="269" t="str">
        <f t="shared" si="48"/>
        <v/>
      </c>
      <c r="BW124" s="247" t="str">
        <f t="shared" si="49"/>
        <v/>
      </c>
      <c r="BX124" s="271" t="str">
        <f t="shared" si="39"/>
        <v/>
      </c>
      <c r="BY124" s="410" t="str">
        <f t="shared" si="50"/>
        <v/>
      </c>
      <c r="BZ124" s="239"/>
      <c r="CA124" s="239"/>
      <c r="CB124" s="247" t="str">
        <f t="shared" si="40"/>
        <v/>
      </c>
      <c r="CC124" s="247" t="str">
        <f t="shared" si="41"/>
        <v/>
      </c>
      <c r="CD124" s="247" t="str">
        <f t="shared" si="42"/>
        <v/>
      </c>
      <c r="CE124" s="247" t="str">
        <f t="shared" si="43"/>
        <v/>
      </c>
      <c r="CF124" s="115"/>
      <c r="CG124" s="200" t="str">
        <f t="shared" si="51"/>
        <v/>
      </c>
      <c r="CH124" s="199" t="str">
        <f t="shared" si="52"/>
        <v/>
      </c>
      <c r="CI124" s="199" t="str">
        <f t="shared" si="53"/>
        <v/>
      </c>
      <c r="CJ124" s="199" t="str">
        <f t="shared" si="54"/>
        <v/>
      </c>
      <c r="CK124" s="203" t="str">
        <f t="shared" si="55"/>
        <v/>
      </c>
      <c r="CL124" s="203" t="str">
        <f t="shared" si="56"/>
        <v/>
      </c>
      <c r="CM124" s="203" t="str">
        <f t="shared" si="57"/>
        <v/>
      </c>
      <c r="CN124" s="203" t="str">
        <f t="shared" si="58"/>
        <v/>
      </c>
      <c r="CO124" s="199" t="str">
        <f t="shared" si="44"/>
        <v/>
      </c>
      <c r="CP124" s="226" t="str">
        <f t="shared" si="45"/>
        <v/>
      </c>
      <c r="CQ124" s="203" t="str">
        <f t="shared" si="59"/>
        <v/>
      </c>
      <c r="CR124" s="203" t="str">
        <f t="shared" si="60"/>
        <v/>
      </c>
      <c r="CS124" s="203" t="str">
        <f t="shared" si="61"/>
        <v/>
      </c>
      <c r="CT124" s="256" t="str">
        <f t="shared" si="62"/>
        <v/>
      </c>
      <c r="CU124" s="257" t="str">
        <f t="shared" si="63"/>
        <v/>
      </c>
      <c r="CV124" s="258" t="str">
        <f t="shared" si="64"/>
        <v/>
      </c>
      <c r="CW124" s="115"/>
      <c r="CX124" s="115"/>
      <c r="CY124" s="115"/>
      <c r="CZ124" s="115"/>
      <c r="DA124" s="115"/>
      <c r="DB124" s="115"/>
      <c r="DC124" s="115"/>
      <c r="DD124" s="115"/>
      <c r="DE124" s="115"/>
      <c r="DF124" s="115"/>
      <c r="DG124" s="115"/>
      <c r="DH124" s="115"/>
      <c r="DI124" s="125"/>
    </row>
    <row r="125" spans="2:113" ht="15.95" customHeight="1">
      <c r="B125" s="161">
        <v>95</v>
      </c>
      <c r="C125" s="670"/>
      <c r="D125" s="671"/>
      <c r="E125" s="671"/>
      <c r="F125" s="672"/>
      <c r="G125" s="673"/>
      <c r="H125" s="673"/>
      <c r="I125" s="674"/>
      <c r="J125" s="675"/>
      <c r="K125" s="682"/>
      <c r="L125" s="682"/>
      <c r="M125" s="682"/>
      <c r="N125" s="682"/>
      <c r="O125" s="682"/>
      <c r="P125" s="14" t="s">
        <v>3</v>
      </c>
      <c r="Q125" s="145" t="s">
        <v>3</v>
      </c>
      <c r="R125" s="145" t="s">
        <v>3</v>
      </c>
      <c r="S125" s="79" t="s">
        <v>3</v>
      </c>
      <c r="T125" s="683"/>
      <c r="U125" s="684"/>
      <c r="V125" s="685"/>
      <c r="W125" s="14" t="s">
        <v>3</v>
      </c>
      <c r="X125" s="145" t="s">
        <v>3</v>
      </c>
      <c r="Y125" s="145" t="s">
        <v>3</v>
      </c>
      <c r="Z125" s="79" t="s">
        <v>3</v>
      </c>
      <c r="AA125" s="683"/>
      <c r="AB125" s="684"/>
      <c r="AC125" s="684"/>
      <c r="AD125" s="14" t="s">
        <v>3</v>
      </c>
      <c r="AE125" s="16" t="s">
        <v>3</v>
      </c>
      <c r="AF125" s="16" t="s">
        <v>3</v>
      </c>
      <c r="AG125" s="16" t="s">
        <v>3</v>
      </c>
      <c r="AH125" s="16" t="s">
        <v>3</v>
      </c>
      <c r="AI125" s="79" t="s">
        <v>3</v>
      </c>
      <c r="AJ125" s="171"/>
      <c r="AK125" s="79" t="s">
        <v>3</v>
      </c>
      <c r="AL125" s="173"/>
      <c r="AM125" s="14" t="s">
        <v>3</v>
      </c>
      <c r="AN125" s="79" t="s">
        <v>3</v>
      </c>
      <c r="AO125" s="686"/>
      <c r="AP125" s="687"/>
      <c r="AQ125" s="687"/>
      <c r="AR125" s="687"/>
      <c r="AS125" s="251" t="str">
        <f t="shared" si="38"/>
        <v/>
      </c>
      <c r="AT125" s="14" t="s">
        <v>3</v>
      </c>
      <c r="AU125" s="16" t="s">
        <v>3</v>
      </c>
      <c r="AV125" s="154" t="s">
        <v>3</v>
      </c>
      <c r="AW125" s="159" t="s">
        <v>3</v>
      </c>
      <c r="AX125" s="79" t="s">
        <v>3</v>
      </c>
      <c r="AY125" s="79" t="s">
        <v>3</v>
      </c>
      <c r="AZ125" s="154" t="s">
        <v>3</v>
      </c>
      <c r="BA125" s="259"/>
      <c r="BB125" s="657" t="str">
        <f>IF($F$12="","",IF($BA125="","",HLOOKUP($F$12,別紙mast!$D$4:$K$7,3,FALSE)))</f>
        <v/>
      </c>
      <c r="BC125" s="657"/>
      <c r="BD125" s="260" t="str">
        <f t="shared" si="65"/>
        <v/>
      </c>
      <c r="BE125" s="260" t="str">
        <f>IF($F$12="","",IF($BA125="","",HLOOKUP($F$12,別紙mast!$D$9:$K$11,3,FALSE)))</f>
        <v/>
      </c>
      <c r="BF125" s="175" t="str">
        <f t="shared" si="66"/>
        <v/>
      </c>
      <c r="BG125" s="272"/>
      <c r="BH125" s="656" t="str">
        <f>IF($F$12="","",IF($BG125="","",HLOOKUP($F$12,別紙mast!$D$4:$K$7,4,FALSE)))</f>
        <v/>
      </c>
      <c r="BI125" s="656"/>
      <c r="BJ125" s="261" t="str">
        <f t="shared" si="46"/>
        <v/>
      </c>
      <c r="BK125" s="264"/>
      <c r="BL125" s="265"/>
      <c r="BM125" s="265"/>
      <c r="BN125" s="266"/>
      <c r="BO125" s="222"/>
      <c r="BP125" s="223"/>
      <c r="BQ125" s="223"/>
      <c r="BR125" s="224"/>
      <c r="BS125" s="267"/>
      <c r="BT125" s="268"/>
      <c r="BU125" s="270" t="str">
        <f t="shared" si="47"/>
        <v/>
      </c>
      <c r="BV125" s="269" t="str">
        <f t="shared" si="48"/>
        <v/>
      </c>
      <c r="BW125" s="247" t="str">
        <f t="shared" si="49"/>
        <v/>
      </c>
      <c r="BX125" s="271" t="str">
        <f t="shared" si="39"/>
        <v/>
      </c>
      <c r="BY125" s="410" t="str">
        <f t="shared" si="50"/>
        <v/>
      </c>
      <c r="BZ125" s="239"/>
      <c r="CA125" s="239"/>
      <c r="CB125" s="247" t="str">
        <f t="shared" si="40"/>
        <v/>
      </c>
      <c r="CC125" s="247" t="str">
        <f t="shared" si="41"/>
        <v/>
      </c>
      <c r="CD125" s="247" t="str">
        <f t="shared" si="42"/>
        <v/>
      </c>
      <c r="CE125" s="247" t="str">
        <f t="shared" si="43"/>
        <v/>
      </c>
      <c r="CF125" s="115"/>
      <c r="CG125" s="200" t="str">
        <f t="shared" si="51"/>
        <v/>
      </c>
      <c r="CH125" s="199" t="str">
        <f t="shared" si="52"/>
        <v/>
      </c>
      <c r="CI125" s="199" t="str">
        <f t="shared" si="53"/>
        <v/>
      </c>
      <c r="CJ125" s="199" t="str">
        <f t="shared" si="54"/>
        <v/>
      </c>
      <c r="CK125" s="203" t="str">
        <f t="shared" si="55"/>
        <v/>
      </c>
      <c r="CL125" s="203" t="str">
        <f t="shared" si="56"/>
        <v/>
      </c>
      <c r="CM125" s="203" t="str">
        <f t="shared" si="57"/>
        <v/>
      </c>
      <c r="CN125" s="203" t="str">
        <f t="shared" si="58"/>
        <v/>
      </c>
      <c r="CO125" s="199" t="str">
        <f t="shared" si="44"/>
        <v/>
      </c>
      <c r="CP125" s="226" t="str">
        <f t="shared" si="45"/>
        <v/>
      </c>
      <c r="CQ125" s="203" t="str">
        <f t="shared" si="59"/>
        <v/>
      </c>
      <c r="CR125" s="203" t="str">
        <f t="shared" si="60"/>
        <v/>
      </c>
      <c r="CS125" s="203" t="str">
        <f t="shared" si="61"/>
        <v/>
      </c>
      <c r="CT125" s="256" t="str">
        <f t="shared" si="62"/>
        <v/>
      </c>
      <c r="CU125" s="257" t="str">
        <f t="shared" si="63"/>
        <v/>
      </c>
      <c r="CV125" s="258" t="str">
        <f t="shared" si="64"/>
        <v/>
      </c>
      <c r="CW125" s="115"/>
      <c r="CX125" s="115"/>
      <c r="CY125" s="115"/>
      <c r="CZ125" s="115"/>
      <c r="DA125" s="115"/>
      <c r="DB125" s="115"/>
      <c r="DC125" s="115"/>
      <c r="DD125" s="115"/>
      <c r="DE125" s="115"/>
      <c r="DF125" s="115"/>
      <c r="DG125" s="115"/>
      <c r="DH125" s="115"/>
      <c r="DI125" s="125"/>
    </row>
    <row r="126" spans="2:113" ht="15.95" customHeight="1">
      <c r="B126" s="161">
        <v>96</v>
      </c>
      <c r="C126" s="670"/>
      <c r="D126" s="671"/>
      <c r="E126" s="671"/>
      <c r="F126" s="672"/>
      <c r="G126" s="673"/>
      <c r="H126" s="673"/>
      <c r="I126" s="674"/>
      <c r="J126" s="675"/>
      <c r="K126" s="682"/>
      <c r="L126" s="682"/>
      <c r="M126" s="682"/>
      <c r="N126" s="682"/>
      <c r="O126" s="682"/>
      <c r="P126" s="14" t="s">
        <v>3</v>
      </c>
      <c r="Q126" s="145" t="s">
        <v>3</v>
      </c>
      <c r="R126" s="145" t="s">
        <v>3</v>
      </c>
      <c r="S126" s="79" t="s">
        <v>3</v>
      </c>
      <c r="T126" s="683"/>
      <c r="U126" s="684"/>
      <c r="V126" s="685"/>
      <c r="W126" s="14" t="s">
        <v>3</v>
      </c>
      <c r="X126" s="145" t="s">
        <v>3</v>
      </c>
      <c r="Y126" s="145" t="s">
        <v>3</v>
      </c>
      <c r="Z126" s="79" t="s">
        <v>3</v>
      </c>
      <c r="AA126" s="683"/>
      <c r="AB126" s="684"/>
      <c r="AC126" s="684"/>
      <c r="AD126" s="14" t="s">
        <v>3</v>
      </c>
      <c r="AE126" s="16" t="s">
        <v>3</v>
      </c>
      <c r="AF126" s="16" t="s">
        <v>3</v>
      </c>
      <c r="AG126" s="16" t="s">
        <v>3</v>
      </c>
      <c r="AH126" s="16" t="s">
        <v>3</v>
      </c>
      <c r="AI126" s="79" t="s">
        <v>3</v>
      </c>
      <c r="AJ126" s="171"/>
      <c r="AK126" s="79" t="s">
        <v>3</v>
      </c>
      <c r="AL126" s="173"/>
      <c r="AM126" s="14" t="s">
        <v>3</v>
      </c>
      <c r="AN126" s="79" t="s">
        <v>3</v>
      </c>
      <c r="AO126" s="686"/>
      <c r="AP126" s="687"/>
      <c r="AQ126" s="687"/>
      <c r="AR126" s="687"/>
      <c r="AS126" s="251" t="str">
        <f t="shared" si="38"/>
        <v/>
      </c>
      <c r="AT126" s="14" t="s">
        <v>3</v>
      </c>
      <c r="AU126" s="16" t="s">
        <v>3</v>
      </c>
      <c r="AV126" s="154" t="s">
        <v>3</v>
      </c>
      <c r="AW126" s="159" t="s">
        <v>3</v>
      </c>
      <c r="AX126" s="79" t="s">
        <v>3</v>
      </c>
      <c r="AY126" s="79" t="s">
        <v>3</v>
      </c>
      <c r="AZ126" s="154" t="s">
        <v>3</v>
      </c>
      <c r="BA126" s="259"/>
      <c r="BB126" s="657" t="str">
        <f>IF($F$12="","",IF($BA126="","",HLOOKUP($F$12,別紙mast!$D$4:$K$7,3,FALSE)))</f>
        <v/>
      </c>
      <c r="BC126" s="657"/>
      <c r="BD126" s="260" t="str">
        <f t="shared" si="65"/>
        <v/>
      </c>
      <c r="BE126" s="260" t="str">
        <f>IF($F$12="","",IF($BA126="","",HLOOKUP($F$12,別紙mast!$D$9:$K$11,3,FALSE)))</f>
        <v/>
      </c>
      <c r="BF126" s="175" t="str">
        <f t="shared" si="66"/>
        <v/>
      </c>
      <c r="BG126" s="272"/>
      <c r="BH126" s="656" t="str">
        <f>IF($F$12="","",IF($BG126="","",HLOOKUP($F$12,別紙mast!$D$4:$K$7,4,FALSE)))</f>
        <v/>
      </c>
      <c r="BI126" s="656"/>
      <c r="BJ126" s="261" t="str">
        <f t="shared" si="46"/>
        <v/>
      </c>
      <c r="BK126" s="264"/>
      <c r="BL126" s="265"/>
      <c r="BM126" s="265"/>
      <c r="BN126" s="266"/>
      <c r="BO126" s="222"/>
      <c r="BP126" s="223"/>
      <c r="BQ126" s="223"/>
      <c r="BR126" s="224"/>
      <c r="BS126" s="267"/>
      <c r="BT126" s="268"/>
      <c r="BU126" s="270" t="str">
        <f t="shared" si="47"/>
        <v/>
      </c>
      <c r="BV126" s="269" t="str">
        <f t="shared" si="48"/>
        <v/>
      </c>
      <c r="BW126" s="247" t="str">
        <f t="shared" si="49"/>
        <v/>
      </c>
      <c r="BX126" s="271" t="str">
        <f t="shared" si="39"/>
        <v/>
      </c>
      <c r="BY126" s="410" t="str">
        <f t="shared" si="50"/>
        <v/>
      </c>
      <c r="BZ126" s="239"/>
      <c r="CA126" s="239"/>
      <c r="CB126" s="247" t="str">
        <f t="shared" si="40"/>
        <v/>
      </c>
      <c r="CC126" s="247" t="str">
        <f t="shared" si="41"/>
        <v/>
      </c>
      <c r="CD126" s="247" t="str">
        <f t="shared" si="42"/>
        <v/>
      </c>
      <c r="CE126" s="247" t="str">
        <f t="shared" si="43"/>
        <v/>
      </c>
      <c r="CF126" s="115"/>
      <c r="CG126" s="200" t="str">
        <f t="shared" si="51"/>
        <v/>
      </c>
      <c r="CH126" s="199" t="str">
        <f t="shared" si="52"/>
        <v/>
      </c>
      <c r="CI126" s="199" t="str">
        <f t="shared" si="53"/>
        <v/>
      </c>
      <c r="CJ126" s="199" t="str">
        <f t="shared" si="54"/>
        <v/>
      </c>
      <c r="CK126" s="203" t="str">
        <f t="shared" si="55"/>
        <v/>
      </c>
      <c r="CL126" s="203" t="str">
        <f t="shared" si="56"/>
        <v/>
      </c>
      <c r="CM126" s="203" t="str">
        <f t="shared" si="57"/>
        <v/>
      </c>
      <c r="CN126" s="203" t="str">
        <f t="shared" si="58"/>
        <v/>
      </c>
      <c r="CO126" s="199" t="str">
        <f t="shared" si="44"/>
        <v/>
      </c>
      <c r="CP126" s="226" t="str">
        <f t="shared" si="45"/>
        <v/>
      </c>
      <c r="CQ126" s="203" t="str">
        <f t="shared" si="59"/>
        <v/>
      </c>
      <c r="CR126" s="203" t="str">
        <f t="shared" si="60"/>
        <v/>
      </c>
      <c r="CS126" s="203" t="str">
        <f t="shared" si="61"/>
        <v/>
      </c>
      <c r="CT126" s="256" t="str">
        <f t="shared" si="62"/>
        <v/>
      </c>
      <c r="CU126" s="257" t="str">
        <f t="shared" si="63"/>
        <v/>
      </c>
      <c r="CV126" s="258" t="str">
        <f t="shared" si="64"/>
        <v/>
      </c>
      <c r="CW126" s="115"/>
      <c r="CX126" s="115"/>
      <c r="CY126" s="115"/>
      <c r="CZ126" s="115"/>
      <c r="DA126" s="115"/>
      <c r="DB126" s="115"/>
      <c r="DC126" s="115"/>
      <c r="DD126" s="115"/>
      <c r="DE126" s="115"/>
      <c r="DF126" s="115"/>
      <c r="DG126" s="115"/>
      <c r="DH126" s="115"/>
      <c r="DI126" s="125"/>
    </row>
    <row r="127" spans="2:113" ht="15.95" customHeight="1">
      <c r="B127" s="161">
        <v>97</v>
      </c>
      <c r="C127" s="670"/>
      <c r="D127" s="671"/>
      <c r="E127" s="671"/>
      <c r="F127" s="672"/>
      <c r="G127" s="673"/>
      <c r="H127" s="673"/>
      <c r="I127" s="674"/>
      <c r="J127" s="675"/>
      <c r="K127" s="682"/>
      <c r="L127" s="682"/>
      <c r="M127" s="682"/>
      <c r="N127" s="682"/>
      <c r="O127" s="682"/>
      <c r="P127" s="14" t="s">
        <v>3</v>
      </c>
      <c r="Q127" s="145" t="s">
        <v>3</v>
      </c>
      <c r="R127" s="145" t="s">
        <v>3</v>
      </c>
      <c r="S127" s="79" t="s">
        <v>3</v>
      </c>
      <c r="T127" s="683"/>
      <c r="U127" s="684"/>
      <c r="V127" s="685"/>
      <c r="W127" s="14" t="s">
        <v>3</v>
      </c>
      <c r="X127" s="145" t="s">
        <v>3</v>
      </c>
      <c r="Y127" s="145" t="s">
        <v>3</v>
      </c>
      <c r="Z127" s="79" t="s">
        <v>3</v>
      </c>
      <c r="AA127" s="683"/>
      <c r="AB127" s="684"/>
      <c r="AC127" s="684"/>
      <c r="AD127" s="14" t="s">
        <v>3</v>
      </c>
      <c r="AE127" s="16" t="s">
        <v>3</v>
      </c>
      <c r="AF127" s="16" t="s">
        <v>3</v>
      </c>
      <c r="AG127" s="16" t="s">
        <v>3</v>
      </c>
      <c r="AH127" s="16" t="s">
        <v>3</v>
      </c>
      <c r="AI127" s="79" t="s">
        <v>3</v>
      </c>
      <c r="AJ127" s="171"/>
      <c r="AK127" s="79" t="s">
        <v>3</v>
      </c>
      <c r="AL127" s="173"/>
      <c r="AM127" s="14" t="s">
        <v>3</v>
      </c>
      <c r="AN127" s="79" t="s">
        <v>3</v>
      </c>
      <c r="AO127" s="686"/>
      <c r="AP127" s="687"/>
      <c r="AQ127" s="687"/>
      <c r="AR127" s="687"/>
      <c r="AS127" s="251" t="str">
        <f t="shared" ref="AS127:AS158" si="67">IF(OR(AO127="",AO127="記載なし"),"",HLOOKUP($AO127,$CB$30:$CE$230,ROW(AS98),1))&amp;""</f>
        <v/>
      </c>
      <c r="AT127" s="14" t="s">
        <v>3</v>
      </c>
      <c r="AU127" s="16" t="s">
        <v>3</v>
      </c>
      <c r="AV127" s="154" t="s">
        <v>3</v>
      </c>
      <c r="AW127" s="159" t="s">
        <v>3</v>
      </c>
      <c r="AX127" s="79" t="s">
        <v>3</v>
      </c>
      <c r="AY127" s="79" t="s">
        <v>3</v>
      </c>
      <c r="AZ127" s="154" t="s">
        <v>3</v>
      </c>
      <c r="BA127" s="259"/>
      <c r="BB127" s="657" t="str">
        <f>IF($F$12="","",IF($BA127="","",HLOOKUP($F$12,別紙mast!$D$4:$K$7,3,FALSE)))</f>
        <v/>
      </c>
      <c r="BC127" s="657"/>
      <c r="BD127" s="260" t="str">
        <f t="shared" si="65"/>
        <v/>
      </c>
      <c r="BE127" s="260" t="str">
        <f>IF($F$12="","",IF($BA127="","",HLOOKUP($F$12,別紙mast!$D$9:$K$11,3,FALSE)))</f>
        <v/>
      </c>
      <c r="BF127" s="175" t="str">
        <f t="shared" si="66"/>
        <v/>
      </c>
      <c r="BG127" s="272"/>
      <c r="BH127" s="656" t="str">
        <f>IF($F$12="","",IF($BG127="","",HLOOKUP($F$12,別紙mast!$D$4:$K$7,4,FALSE)))</f>
        <v/>
      </c>
      <c r="BI127" s="656"/>
      <c r="BJ127" s="261" t="str">
        <f t="shared" si="46"/>
        <v/>
      </c>
      <c r="BK127" s="264"/>
      <c r="BL127" s="265"/>
      <c r="BM127" s="265"/>
      <c r="BN127" s="266"/>
      <c r="BO127" s="222"/>
      <c r="BP127" s="223"/>
      <c r="BQ127" s="223"/>
      <c r="BR127" s="224"/>
      <c r="BS127" s="267"/>
      <c r="BT127" s="268"/>
      <c r="BU127" s="270" t="str">
        <f t="shared" si="47"/>
        <v/>
      </c>
      <c r="BV127" s="269" t="str">
        <f t="shared" si="48"/>
        <v/>
      </c>
      <c r="BW127" s="247" t="str">
        <f t="shared" si="49"/>
        <v/>
      </c>
      <c r="BX127" s="271" t="str">
        <f t="shared" ref="BX127:BX158" si="68">IF($BS127="","",IF($BS127=0,"ー",IF($I$5="■","ー",SUM((100-$BW127)/100))))</f>
        <v/>
      </c>
      <c r="BY127" s="410" t="str">
        <f t="shared" si="50"/>
        <v/>
      </c>
      <c r="BZ127" s="239"/>
      <c r="CA127" s="239"/>
      <c r="CB127" s="247" t="str">
        <f t="shared" ref="CB127:CB158" si="69">IF(OR(BU127="",BW127=""),"",IF(AND($BU127&gt;=20,$BW127&gt;=100,$BD127="○",$BF127="○"),"○","×"))</f>
        <v/>
      </c>
      <c r="CC127" s="247" t="str">
        <f t="shared" ref="CC127:CC158" si="70">IF(OR(BU127="",BW127=""),"",IF(AND($BU127&gt;=20,$BW127&gt;=100,$BD127="適"),"×",IF(AND($BU127&gt;=20,$BW127&gt;=75,$BW127&lt;100,$BD127="○",$BF127="○"),"○","×")))</f>
        <v/>
      </c>
      <c r="CD127" s="247" t="str">
        <f t="shared" ref="CD127:CD158" si="71">IF(OR(BU127="",BW127=""),"",IF(AND($BU127&gt;=20,$BD127="○",$BF127="○"),"○","×"))</f>
        <v/>
      </c>
      <c r="CE127" s="247" t="str">
        <f t="shared" ref="CE127:CE158" si="72">IF(OR(BU127="",BW127=""),"",IF(AND($BU127&gt;=20,$BW127&gt;=50,$BW127&lt;75,$BD127="○",$BF127="○"),"○","×"))</f>
        <v/>
      </c>
      <c r="CF127" s="115"/>
      <c r="CG127" s="200" t="str">
        <f t="shared" si="51"/>
        <v/>
      </c>
      <c r="CH127" s="199" t="str">
        <f t="shared" si="52"/>
        <v/>
      </c>
      <c r="CI127" s="199" t="str">
        <f t="shared" si="53"/>
        <v/>
      </c>
      <c r="CJ127" s="199" t="str">
        <f t="shared" si="54"/>
        <v/>
      </c>
      <c r="CK127" s="203" t="str">
        <f t="shared" si="55"/>
        <v/>
      </c>
      <c r="CL127" s="203" t="str">
        <f t="shared" si="56"/>
        <v/>
      </c>
      <c r="CM127" s="203" t="str">
        <f t="shared" si="57"/>
        <v/>
      </c>
      <c r="CN127" s="203" t="str">
        <f t="shared" si="58"/>
        <v/>
      </c>
      <c r="CO127" s="199" t="str">
        <f t="shared" ref="CO127:CO158" si="73">IF($BS127="","",SUM($BS127*$I127))</f>
        <v/>
      </c>
      <c r="CP127" s="226" t="str">
        <f t="shared" ref="CP127:CP158" si="74">IF($BT127="","",SUM($BT127*$I127))</f>
        <v/>
      </c>
      <c r="CQ127" s="203" t="str">
        <f t="shared" si="59"/>
        <v/>
      </c>
      <c r="CR127" s="203" t="str">
        <f t="shared" si="60"/>
        <v/>
      </c>
      <c r="CS127" s="203" t="str">
        <f t="shared" si="61"/>
        <v/>
      </c>
      <c r="CT127" s="256" t="str">
        <f t="shared" si="62"/>
        <v/>
      </c>
      <c r="CU127" s="257" t="str">
        <f t="shared" si="63"/>
        <v/>
      </c>
      <c r="CV127" s="258" t="str">
        <f t="shared" si="64"/>
        <v/>
      </c>
      <c r="CW127" s="115"/>
      <c r="CX127" s="115"/>
      <c r="CY127" s="115"/>
      <c r="CZ127" s="115"/>
      <c r="DA127" s="115"/>
      <c r="DB127" s="115"/>
      <c r="DC127" s="115"/>
      <c r="DD127" s="115"/>
      <c r="DE127" s="115"/>
      <c r="DF127" s="115"/>
      <c r="DG127" s="115"/>
      <c r="DH127" s="115"/>
      <c r="DI127" s="125"/>
    </row>
    <row r="128" spans="2:113" ht="15.95" customHeight="1">
      <c r="B128" s="161">
        <v>98</v>
      </c>
      <c r="C128" s="670"/>
      <c r="D128" s="671"/>
      <c r="E128" s="671"/>
      <c r="F128" s="672"/>
      <c r="G128" s="673"/>
      <c r="H128" s="673"/>
      <c r="I128" s="674"/>
      <c r="J128" s="675"/>
      <c r="K128" s="682"/>
      <c r="L128" s="682"/>
      <c r="M128" s="682"/>
      <c r="N128" s="682"/>
      <c r="O128" s="682"/>
      <c r="P128" s="14" t="s">
        <v>3</v>
      </c>
      <c r="Q128" s="145" t="s">
        <v>3</v>
      </c>
      <c r="R128" s="145" t="s">
        <v>3</v>
      </c>
      <c r="S128" s="79" t="s">
        <v>3</v>
      </c>
      <c r="T128" s="683"/>
      <c r="U128" s="684"/>
      <c r="V128" s="685"/>
      <c r="W128" s="14" t="s">
        <v>3</v>
      </c>
      <c r="X128" s="145" t="s">
        <v>3</v>
      </c>
      <c r="Y128" s="145" t="s">
        <v>3</v>
      </c>
      <c r="Z128" s="79" t="s">
        <v>3</v>
      </c>
      <c r="AA128" s="683"/>
      <c r="AB128" s="684"/>
      <c r="AC128" s="684"/>
      <c r="AD128" s="14" t="s">
        <v>3</v>
      </c>
      <c r="AE128" s="16" t="s">
        <v>3</v>
      </c>
      <c r="AF128" s="16" t="s">
        <v>3</v>
      </c>
      <c r="AG128" s="16" t="s">
        <v>3</v>
      </c>
      <c r="AH128" s="16" t="s">
        <v>3</v>
      </c>
      <c r="AI128" s="79" t="s">
        <v>3</v>
      </c>
      <c r="AJ128" s="171"/>
      <c r="AK128" s="79" t="s">
        <v>3</v>
      </c>
      <c r="AL128" s="173"/>
      <c r="AM128" s="14" t="s">
        <v>3</v>
      </c>
      <c r="AN128" s="79" t="s">
        <v>3</v>
      </c>
      <c r="AO128" s="686"/>
      <c r="AP128" s="687"/>
      <c r="AQ128" s="687"/>
      <c r="AR128" s="687"/>
      <c r="AS128" s="251" t="str">
        <f t="shared" si="67"/>
        <v/>
      </c>
      <c r="AT128" s="14" t="s">
        <v>3</v>
      </c>
      <c r="AU128" s="16" t="s">
        <v>3</v>
      </c>
      <c r="AV128" s="154" t="s">
        <v>3</v>
      </c>
      <c r="AW128" s="159" t="s">
        <v>3</v>
      </c>
      <c r="AX128" s="79" t="s">
        <v>3</v>
      </c>
      <c r="AY128" s="79" t="s">
        <v>3</v>
      </c>
      <c r="AZ128" s="154" t="s">
        <v>3</v>
      </c>
      <c r="BA128" s="259"/>
      <c r="BB128" s="657" t="str">
        <f>IF($F$12="","",IF($BA128="","",HLOOKUP($F$12,別紙mast!$D$4:$K$7,3,FALSE)))</f>
        <v/>
      </c>
      <c r="BC128" s="657"/>
      <c r="BD128" s="260" t="str">
        <f t="shared" si="65"/>
        <v/>
      </c>
      <c r="BE128" s="260" t="str">
        <f>IF($F$12="","",IF($BA128="","",HLOOKUP($F$12,別紙mast!$D$9:$K$11,3,FALSE)))</f>
        <v/>
      </c>
      <c r="BF128" s="175" t="str">
        <f t="shared" si="66"/>
        <v/>
      </c>
      <c r="BG128" s="272"/>
      <c r="BH128" s="656" t="str">
        <f>IF($F$12="","",IF($BG128="","",HLOOKUP($F$12,別紙mast!$D$4:$K$7,4,FALSE)))</f>
        <v/>
      </c>
      <c r="BI128" s="656"/>
      <c r="BJ128" s="261" t="str">
        <f t="shared" si="46"/>
        <v/>
      </c>
      <c r="BK128" s="264"/>
      <c r="BL128" s="265"/>
      <c r="BM128" s="265"/>
      <c r="BN128" s="266"/>
      <c r="BO128" s="222"/>
      <c r="BP128" s="223"/>
      <c r="BQ128" s="223"/>
      <c r="BR128" s="224"/>
      <c r="BS128" s="267"/>
      <c r="BT128" s="268"/>
      <c r="BU128" s="270" t="str">
        <f t="shared" si="47"/>
        <v/>
      </c>
      <c r="BV128" s="269" t="str">
        <f t="shared" si="48"/>
        <v/>
      </c>
      <c r="BW128" s="247" t="str">
        <f t="shared" si="49"/>
        <v/>
      </c>
      <c r="BX128" s="271" t="str">
        <f t="shared" si="68"/>
        <v/>
      </c>
      <c r="BY128" s="410" t="str">
        <f t="shared" si="50"/>
        <v/>
      </c>
      <c r="BZ128" s="239"/>
      <c r="CA128" s="239"/>
      <c r="CB128" s="247" t="str">
        <f t="shared" si="69"/>
        <v/>
      </c>
      <c r="CC128" s="247" t="str">
        <f t="shared" si="70"/>
        <v/>
      </c>
      <c r="CD128" s="247" t="str">
        <f t="shared" si="71"/>
        <v/>
      </c>
      <c r="CE128" s="247" t="str">
        <f t="shared" si="72"/>
        <v/>
      </c>
      <c r="CF128" s="115"/>
      <c r="CG128" s="200" t="str">
        <f t="shared" si="51"/>
        <v/>
      </c>
      <c r="CH128" s="199" t="str">
        <f t="shared" si="52"/>
        <v/>
      </c>
      <c r="CI128" s="199" t="str">
        <f t="shared" si="53"/>
        <v/>
      </c>
      <c r="CJ128" s="199" t="str">
        <f t="shared" si="54"/>
        <v/>
      </c>
      <c r="CK128" s="203" t="str">
        <f t="shared" si="55"/>
        <v/>
      </c>
      <c r="CL128" s="203" t="str">
        <f t="shared" si="56"/>
        <v/>
      </c>
      <c r="CM128" s="203" t="str">
        <f t="shared" si="57"/>
        <v/>
      </c>
      <c r="CN128" s="203" t="str">
        <f t="shared" si="58"/>
        <v/>
      </c>
      <c r="CO128" s="199" t="str">
        <f t="shared" si="73"/>
        <v/>
      </c>
      <c r="CP128" s="226" t="str">
        <f t="shared" si="74"/>
        <v/>
      </c>
      <c r="CQ128" s="203" t="str">
        <f t="shared" si="59"/>
        <v/>
      </c>
      <c r="CR128" s="203" t="str">
        <f t="shared" si="60"/>
        <v/>
      </c>
      <c r="CS128" s="203" t="str">
        <f t="shared" si="61"/>
        <v/>
      </c>
      <c r="CT128" s="256" t="str">
        <f t="shared" si="62"/>
        <v/>
      </c>
      <c r="CU128" s="257" t="str">
        <f t="shared" si="63"/>
        <v/>
      </c>
      <c r="CV128" s="258" t="str">
        <f t="shared" si="64"/>
        <v/>
      </c>
      <c r="CW128" s="115"/>
      <c r="CX128" s="115"/>
      <c r="CY128" s="115"/>
      <c r="CZ128" s="115"/>
      <c r="DA128" s="115"/>
      <c r="DB128" s="115"/>
      <c r="DC128" s="115"/>
      <c r="DD128" s="115"/>
      <c r="DE128" s="115"/>
      <c r="DF128" s="115"/>
      <c r="DG128" s="115"/>
      <c r="DH128" s="115"/>
      <c r="DI128" s="125"/>
    </row>
    <row r="129" spans="2:113" ht="15.95" customHeight="1">
      <c r="B129" s="161">
        <v>99</v>
      </c>
      <c r="C129" s="670"/>
      <c r="D129" s="671"/>
      <c r="E129" s="671"/>
      <c r="F129" s="672"/>
      <c r="G129" s="673"/>
      <c r="H129" s="673"/>
      <c r="I129" s="674"/>
      <c r="J129" s="675"/>
      <c r="K129" s="682"/>
      <c r="L129" s="682"/>
      <c r="M129" s="682"/>
      <c r="N129" s="682"/>
      <c r="O129" s="682"/>
      <c r="P129" s="14" t="s">
        <v>3</v>
      </c>
      <c r="Q129" s="145" t="s">
        <v>3</v>
      </c>
      <c r="R129" s="145" t="s">
        <v>3</v>
      </c>
      <c r="S129" s="79" t="s">
        <v>3</v>
      </c>
      <c r="T129" s="683"/>
      <c r="U129" s="684"/>
      <c r="V129" s="685"/>
      <c r="W129" s="14" t="s">
        <v>3</v>
      </c>
      <c r="X129" s="145" t="s">
        <v>3</v>
      </c>
      <c r="Y129" s="145" t="s">
        <v>3</v>
      </c>
      <c r="Z129" s="79" t="s">
        <v>3</v>
      </c>
      <c r="AA129" s="683"/>
      <c r="AB129" s="684"/>
      <c r="AC129" s="684"/>
      <c r="AD129" s="14" t="s">
        <v>3</v>
      </c>
      <c r="AE129" s="16" t="s">
        <v>3</v>
      </c>
      <c r="AF129" s="16" t="s">
        <v>3</v>
      </c>
      <c r="AG129" s="16" t="s">
        <v>3</v>
      </c>
      <c r="AH129" s="16" t="s">
        <v>3</v>
      </c>
      <c r="AI129" s="79" t="s">
        <v>3</v>
      </c>
      <c r="AJ129" s="171"/>
      <c r="AK129" s="79" t="s">
        <v>3</v>
      </c>
      <c r="AL129" s="173"/>
      <c r="AM129" s="14" t="s">
        <v>3</v>
      </c>
      <c r="AN129" s="79" t="s">
        <v>3</v>
      </c>
      <c r="AO129" s="686"/>
      <c r="AP129" s="687"/>
      <c r="AQ129" s="687"/>
      <c r="AR129" s="687"/>
      <c r="AS129" s="251" t="str">
        <f t="shared" si="67"/>
        <v/>
      </c>
      <c r="AT129" s="14" t="s">
        <v>3</v>
      </c>
      <c r="AU129" s="16" t="s">
        <v>3</v>
      </c>
      <c r="AV129" s="154" t="s">
        <v>3</v>
      </c>
      <c r="AW129" s="159" t="s">
        <v>3</v>
      </c>
      <c r="AX129" s="79" t="s">
        <v>3</v>
      </c>
      <c r="AY129" s="79" t="s">
        <v>3</v>
      </c>
      <c r="AZ129" s="154" t="s">
        <v>3</v>
      </c>
      <c r="BA129" s="259"/>
      <c r="BB129" s="657" t="str">
        <f>IF($F$12="","",IF($BA129="","",HLOOKUP($F$12,別紙mast!$D$4:$K$7,3,FALSE)))</f>
        <v/>
      </c>
      <c r="BC129" s="657"/>
      <c r="BD129" s="260" t="str">
        <f t="shared" si="65"/>
        <v/>
      </c>
      <c r="BE129" s="260" t="str">
        <f>IF($F$12="","",IF($BA129="","",HLOOKUP($F$12,別紙mast!$D$9:$K$11,3,FALSE)))</f>
        <v/>
      </c>
      <c r="BF129" s="175" t="str">
        <f t="shared" si="66"/>
        <v/>
      </c>
      <c r="BG129" s="272"/>
      <c r="BH129" s="656" t="str">
        <f>IF($F$12="","",IF($BG129="","",HLOOKUP($F$12,別紙mast!$D$4:$K$7,4,FALSE)))</f>
        <v/>
      </c>
      <c r="BI129" s="656"/>
      <c r="BJ129" s="261" t="str">
        <f t="shared" si="46"/>
        <v/>
      </c>
      <c r="BK129" s="264"/>
      <c r="BL129" s="265"/>
      <c r="BM129" s="265"/>
      <c r="BN129" s="266"/>
      <c r="BO129" s="222"/>
      <c r="BP129" s="223"/>
      <c r="BQ129" s="223"/>
      <c r="BR129" s="224"/>
      <c r="BS129" s="267"/>
      <c r="BT129" s="268"/>
      <c r="BU129" s="270" t="str">
        <f t="shared" si="47"/>
        <v/>
      </c>
      <c r="BV129" s="269" t="str">
        <f t="shared" si="48"/>
        <v/>
      </c>
      <c r="BW129" s="247" t="str">
        <f t="shared" si="49"/>
        <v/>
      </c>
      <c r="BX129" s="271" t="str">
        <f t="shared" si="68"/>
        <v/>
      </c>
      <c r="BY129" s="410" t="str">
        <f t="shared" si="50"/>
        <v/>
      </c>
      <c r="BZ129" s="239"/>
      <c r="CA129" s="239"/>
      <c r="CB129" s="247" t="str">
        <f t="shared" si="69"/>
        <v/>
      </c>
      <c r="CC129" s="247" t="str">
        <f t="shared" si="70"/>
        <v/>
      </c>
      <c r="CD129" s="247" t="str">
        <f t="shared" si="71"/>
        <v/>
      </c>
      <c r="CE129" s="247" t="str">
        <f t="shared" si="72"/>
        <v/>
      </c>
      <c r="CF129" s="115"/>
      <c r="CG129" s="200" t="str">
        <f t="shared" si="51"/>
        <v/>
      </c>
      <c r="CH129" s="199" t="str">
        <f t="shared" si="52"/>
        <v/>
      </c>
      <c r="CI129" s="199" t="str">
        <f t="shared" si="53"/>
        <v/>
      </c>
      <c r="CJ129" s="199" t="str">
        <f t="shared" si="54"/>
        <v/>
      </c>
      <c r="CK129" s="203" t="str">
        <f t="shared" si="55"/>
        <v/>
      </c>
      <c r="CL129" s="203" t="str">
        <f t="shared" si="56"/>
        <v/>
      </c>
      <c r="CM129" s="203" t="str">
        <f t="shared" si="57"/>
        <v/>
      </c>
      <c r="CN129" s="203" t="str">
        <f t="shared" si="58"/>
        <v/>
      </c>
      <c r="CO129" s="199" t="str">
        <f t="shared" si="73"/>
        <v/>
      </c>
      <c r="CP129" s="226" t="str">
        <f t="shared" si="74"/>
        <v/>
      </c>
      <c r="CQ129" s="203" t="str">
        <f t="shared" si="59"/>
        <v/>
      </c>
      <c r="CR129" s="203" t="str">
        <f t="shared" si="60"/>
        <v/>
      </c>
      <c r="CS129" s="203" t="str">
        <f t="shared" si="61"/>
        <v/>
      </c>
      <c r="CT129" s="256" t="str">
        <f t="shared" si="62"/>
        <v/>
      </c>
      <c r="CU129" s="257" t="str">
        <f t="shared" si="63"/>
        <v/>
      </c>
      <c r="CV129" s="258" t="str">
        <f t="shared" si="64"/>
        <v/>
      </c>
      <c r="CW129" s="115"/>
      <c r="CX129" s="115"/>
      <c r="CY129" s="115"/>
      <c r="CZ129" s="115"/>
      <c r="DA129" s="115"/>
      <c r="DB129" s="115"/>
      <c r="DC129" s="115"/>
      <c r="DD129" s="115"/>
      <c r="DE129" s="115"/>
      <c r="DF129" s="115"/>
      <c r="DG129" s="115"/>
      <c r="DH129" s="115"/>
      <c r="DI129" s="125"/>
    </row>
    <row r="130" spans="2:113" ht="15.95" customHeight="1">
      <c r="B130" s="161">
        <v>100</v>
      </c>
      <c r="C130" s="670"/>
      <c r="D130" s="671"/>
      <c r="E130" s="671"/>
      <c r="F130" s="672"/>
      <c r="G130" s="673"/>
      <c r="H130" s="673"/>
      <c r="I130" s="674"/>
      <c r="J130" s="675"/>
      <c r="K130" s="676"/>
      <c r="L130" s="676"/>
      <c r="M130" s="676"/>
      <c r="N130" s="676"/>
      <c r="O130" s="676"/>
      <c r="P130" s="14" t="s">
        <v>3</v>
      </c>
      <c r="Q130" s="146" t="s">
        <v>3</v>
      </c>
      <c r="R130" s="146" t="s">
        <v>3</v>
      </c>
      <c r="S130" s="17" t="s">
        <v>3</v>
      </c>
      <c r="T130" s="677"/>
      <c r="U130" s="678"/>
      <c r="V130" s="679"/>
      <c r="W130" s="14" t="s">
        <v>3</v>
      </c>
      <c r="X130" s="146" t="s">
        <v>3</v>
      </c>
      <c r="Y130" s="146" t="s">
        <v>3</v>
      </c>
      <c r="Z130" s="17" t="s">
        <v>3</v>
      </c>
      <c r="AA130" s="677"/>
      <c r="AB130" s="678"/>
      <c r="AC130" s="678"/>
      <c r="AD130" s="106" t="s">
        <v>3</v>
      </c>
      <c r="AE130" s="107" t="s">
        <v>3</v>
      </c>
      <c r="AF130" s="107" t="s">
        <v>3</v>
      </c>
      <c r="AG130" s="107" t="s">
        <v>3</v>
      </c>
      <c r="AH130" s="107" t="s">
        <v>3</v>
      </c>
      <c r="AI130" s="17" t="s">
        <v>3</v>
      </c>
      <c r="AJ130" s="171"/>
      <c r="AK130" s="17" t="s">
        <v>3</v>
      </c>
      <c r="AL130" s="173"/>
      <c r="AM130" s="106" t="s">
        <v>3</v>
      </c>
      <c r="AN130" s="17" t="s">
        <v>3</v>
      </c>
      <c r="AO130" s="686"/>
      <c r="AP130" s="687"/>
      <c r="AQ130" s="687"/>
      <c r="AR130" s="687"/>
      <c r="AS130" s="251" t="str">
        <f t="shared" si="67"/>
        <v/>
      </c>
      <c r="AT130" s="106" t="s">
        <v>3</v>
      </c>
      <c r="AU130" s="107" t="s">
        <v>3</v>
      </c>
      <c r="AV130" s="156" t="s">
        <v>3</v>
      </c>
      <c r="AW130" s="18" t="s">
        <v>3</v>
      </c>
      <c r="AX130" s="79" t="s">
        <v>3</v>
      </c>
      <c r="AY130" s="17" t="s">
        <v>3</v>
      </c>
      <c r="AZ130" s="156" t="s">
        <v>3</v>
      </c>
      <c r="BA130" s="259"/>
      <c r="BB130" s="657" t="str">
        <f>IF($F$12="","",IF($BA130="","",HLOOKUP($F$12,別紙mast!$D$4:$K$7,3,FALSE)))</f>
        <v/>
      </c>
      <c r="BC130" s="657"/>
      <c r="BD130" s="260" t="str">
        <f t="shared" si="65"/>
        <v/>
      </c>
      <c r="BE130" s="260" t="str">
        <f>IF($F$12="","",IF($BA130="","",HLOOKUP($F$12,別紙mast!$D$9:$K$11,3,FALSE)))</f>
        <v/>
      </c>
      <c r="BF130" s="175" t="str">
        <f t="shared" si="66"/>
        <v/>
      </c>
      <c r="BG130" s="272"/>
      <c r="BH130" s="656" t="str">
        <f>IF($F$12="","",IF($BG130="","",HLOOKUP($F$12,別紙mast!$D$4:$K$7,4,FALSE)))</f>
        <v/>
      </c>
      <c r="BI130" s="656"/>
      <c r="BJ130" s="261" t="str">
        <f t="shared" si="46"/>
        <v/>
      </c>
      <c r="BK130" s="264"/>
      <c r="BL130" s="265"/>
      <c r="BM130" s="265"/>
      <c r="BN130" s="266"/>
      <c r="BO130" s="222"/>
      <c r="BP130" s="223"/>
      <c r="BQ130" s="223"/>
      <c r="BR130" s="224"/>
      <c r="BS130" s="267"/>
      <c r="BT130" s="268"/>
      <c r="BU130" s="270" t="str">
        <f t="shared" si="47"/>
        <v/>
      </c>
      <c r="BV130" s="269" t="str">
        <f t="shared" si="48"/>
        <v/>
      </c>
      <c r="BW130" s="247" t="str">
        <f t="shared" si="49"/>
        <v/>
      </c>
      <c r="BX130" s="271" t="str">
        <f t="shared" si="68"/>
        <v/>
      </c>
      <c r="BY130" s="410" t="str">
        <f t="shared" si="50"/>
        <v/>
      </c>
      <c r="BZ130" s="239"/>
      <c r="CA130" s="239"/>
      <c r="CB130" s="247" t="str">
        <f t="shared" si="69"/>
        <v/>
      </c>
      <c r="CC130" s="247" t="str">
        <f t="shared" si="70"/>
        <v/>
      </c>
      <c r="CD130" s="247" t="str">
        <f t="shared" si="71"/>
        <v/>
      </c>
      <c r="CE130" s="247" t="str">
        <f t="shared" si="72"/>
        <v/>
      </c>
      <c r="CF130" s="115"/>
      <c r="CG130" s="200" t="str">
        <f t="shared" si="51"/>
        <v/>
      </c>
      <c r="CH130" s="199" t="str">
        <f t="shared" si="52"/>
        <v/>
      </c>
      <c r="CI130" s="199" t="str">
        <f t="shared" si="53"/>
        <v/>
      </c>
      <c r="CJ130" s="199" t="str">
        <f t="shared" si="54"/>
        <v/>
      </c>
      <c r="CK130" s="203" t="str">
        <f t="shared" si="55"/>
        <v/>
      </c>
      <c r="CL130" s="203" t="str">
        <f t="shared" si="56"/>
        <v/>
      </c>
      <c r="CM130" s="203" t="str">
        <f t="shared" si="57"/>
        <v/>
      </c>
      <c r="CN130" s="203" t="str">
        <f t="shared" si="58"/>
        <v/>
      </c>
      <c r="CO130" s="199" t="str">
        <f t="shared" si="73"/>
        <v/>
      </c>
      <c r="CP130" s="226" t="str">
        <f t="shared" si="74"/>
        <v/>
      </c>
      <c r="CQ130" s="203" t="str">
        <f t="shared" si="59"/>
        <v/>
      </c>
      <c r="CR130" s="203" t="str">
        <f t="shared" si="60"/>
        <v/>
      </c>
      <c r="CS130" s="203" t="str">
        <f t="shared" si="61"/>
        <v/>
      </c>
      <c r="CT130" s="256" t="str">
        <f t="shared" si="62"/>
        <v/>
      </c>
      <c r="CU130" s="257" t="str">
        <f t="shared" si="63"/>
        <v/>
      </c>
      <c r="CV130" s="258" t="str">
        <f t="shared" si="64"/>
        <v/>
      </c>
      <c r="CW130" s="115"/>
      <c r="CX130" s="115"/>
      <c r="CY130" s="115"/>
      <c r="CZ130" s="115"/>
      <c r="DA130" s="115"/>
      <c r="DB130" s="115"/>
      <c r="DC130" s="115"/>
      <c r="DD130" s="115"/>
      <c r="DE130" s="115"/>
      <c r="DF130" s="115"/>
      <c r="DG130" s="115"/>
      <c r="DH130" s="115"/>
      <c r="DI130" s="125"/>
    </row>
    <row r="131" spans="2:113" ht="15.95" customHeight="1">
      <c r="B131" s="161">
        <v>101</v>
      </c>
      <c r="C131" s="670"/>
      <c r="D131" s="671"/>
      <c r="E131" s="671"/>
      <c r="F131" s="672"/>
      <c r="G131" s="673"/>
      <c r="H131" s="673"/>
      <c r="I131" s="674"/>
      <c r="J131" s="675"/>
      <c r="K131" s="682"/>
      <c r="L131" s="682"/>
      <c r="M131" s="682"/>
      <c r="N131" s="682"/>
      <c r="O131" s="682"/>
      <c r="P131" s="14" t="s">
        <v>3</v>
      </c>
      <c r="Q131" s="145" t="s">
        <v>3</v>
      </c>
      <c r="R131" s="145" t="s">
        <v>3</v>
      </c>
      <c r="S131" s="79" t="s">
        <v>3</v>
      </c>
      <c r="T131" s="683"/>
      <c r="U131" s="684"/>
      <c r="V131" s="685"/>
      <c r="W131" s="14" t="s">
        <v>3</v>
      </c>
      <c r="X131" s="145" t="s">
        <v>3</v>
      </c>
      <c r="Y131" s="145" t="s">
        <v>3</v>
      </c>
      <c r="Z131" s="79" t="s">
        <v>3</v>
      </c>
      <c r="AA131" s="683"/>
      <c r="AB131" s="684"/>
      <c r="AC131" s="684"/>
      <c r="AD131" s="14" t="s">
        <v>3</v>
      </c>
      <c r="AE131" s="16" t="s">
        <v>3</v>
      </c>
      <c r="AF131" s="16" t="s">
        <v>3</v>
      </c>
      <c r="AG131" s="16" t="s">
        <v>3</v>
      </c>
      <c r="AH131" s="16" t="s">
        <v>3</v>
      </c>
      <c r="AI131" s="79" t="s">
        <v>3</v>
      </c>
      <c r="AJ131" s="171"/>
      <c r="AK131" s="79" t="s">
        <v>3</v>
      </c>
      <c r="AL131" s="173"/>
      <c r="AM131" s="14" t="s">
        <v>3</v>
      </c>
      <c r="AN131" s="79" t="s">
        <v>3</v>
      </c>
      <c r="AO131" s="686"/>
      <c r="AP131" s="687"/>
      <c r="AQ131" s="687"/>
      <c r="AR131" s="687"/>
      <c r="AS131" s="251" t="str">
        <f t="shared" si="67"/>
        <v/>
      </c>
      <c r="AT131" s="14" t="s">
        <v>3</v>
      </c>
      <c r="AU131" s="16" t="s">
        <v>3</v>
      </c>
      <c r="AV131" s="154" t="s">
        <v>3</v>
      </c>
      <c r="AW131" s="159" t="s">
        <v>3</v>
      </c>
      <c r="AX131" s="79" t="s">
        <v>3</v>
      </c>
      <c r="AY131" s="79" t="s">
        <v>3</v>
      </c>
      <c r="AZ131" s="154" t="s">
        <v>3</v>
      </c>
      <c r="BA131" s="259"/>
      <c r="BB131" s="657" t="str">
        <f>IF($F$12="","",IF($BA131="","",HLOOKUP($F$12,別紙mast!$D$4:$K$7,3,FALSE)))</f>
        <v/>
      </c>
      <c r="BC131" s="657"/>
      <c r="BD131" s="260" t="str">
        <f t="shared" si="65"/>
        <v/>
      </c>
      <c r="BE131" s="260" t="str">
        <f>IF($F$12="","",IF($BA131="","",HLOOKUP($F$12,別紙mast!$D$9:$K$11,3,FALSE)))</f>
        <v/>
      </c>
      <c r="BF131" s="175" t="str">
        <f t="shared" si="66"/>
        <v/>
      </c>
      <c r="BG131" s="272"/>
      <c r="BH131" s="656" t="str">
        <f>IF($F$12="","",IF($BG131="","",HLOOKUP($F$12,別紙mast!$D$4:$K$7,4,FALSE)))</f>
        <v/>
      </c>
      <c r="BI131" s="656"/>
      <c r="BJ131" s="261" t="str">
        <f t="shared" si="46"/>
        <v/>
      </c>
      <c r="BK131" s="264"/>
      <c r="BL131" s="265"/>
      <c r="BM131" s="265"/>
      <c r="BN131" s="266"/>
      <c r="BO131" s="222"/>
      <c r="BP131" s="223"/>
      <c r="BQ131" s="223"/>
      <c r="BR131" s="224"/>
      <c r="BS131" s="267"/>
      <c r="BT131" s="268"/>
      <c r="BU131" s="270" t="str">
        <f t="shared" si="47"/>
        <v/>
      </c>
      <c r="BV131" s="269" t="str">
        <f t="shared" si="48"/>
        <v/>
      </c>
      <c r="BW131" s="247" t="str">
        <f t="shared" si="49"/>
        <v/>
      </c>
      <c r="BX131" s="271" t="str">
        <f t="shared" si="68"/>
        <v/>
      </c>
      <c r="BY131" s="410" t="str">
        <f t="shared" si="50"/>
        <v/>
      </c>
      <c r="BZ131" s="239"/>
      <c r="CA131" s="239"/>
      <c r="CB131" s="247" t="str">
        <f t="shared" si="69"/>
        <v/>
      </c>
      <c r="CC131" s="247" t="str">
        <f t="shared" si="70"/>
        <v/>
      </c>
      <c r="CD131" s="247" t="str">
        <f t="shared" si="71"/>
        <v/>
      </c>
      <c r="CE131" s="247" t="str">
        <f t="shared" si="72"/>
        <v/>
      </c>
      <c r="CF131" s="115"/>
      <c r="CG131" s="200" t="str">
        <f t="shared" si="51"/>
        <v/>
      </c>
      <c r="CH131" s="199" t="str">
        <f t="shared" si="52"/>
        <v/>
      </c>
      <c r="CI131" s="199" t="str">
        <f t="shared" si="53"/>
        <v/>
      </c>
      <c r="CJ131" s="199" t="str">
        <f t="shared" si="54"/>
        <v/>
      </c>
      <c r="CK131" s="203" t="str">
        <f t="shared" si="55"/>
        <v/>
      </c>
      <c r="CL131" s="203" t="str">
        <f t="shared" si="56"/>
        <v/>
      </c>
      <c r="CM131" s="203" t="str">
        <f t="shared" si="57"/>
        <v/>
      </c>
      <c r="CN131" s="203" t="str">
        <f t="shared" si="58"/>
        <v/>
      </c>
      <c r="CO131" s="199" t="str">
        <f t="shared" si="73"/>
        <v/>
      </c>
      <c r="CP131" s="226" t="str">
        <f t="shared" si="74"/>
        <v/>
      </c>
      <c r="CQ131" s="203" t="str">
        <f t="shared" si="59"/>
        <v/>
      </c>
      <c r="CR131" s="203" t="str">
        <f t="shared" si="60"/>
        <v/>
      </c>
      <c r="CS131" s="203" t="str">
        <f t="shared" si="61"/>
        <v/>
      </c>
      <c r="CT131" s="256" t="str">
        <f t="shared" si="62"/>
        <v/>
      </c>
      <c r="CU131" s="257" t="str">
        <f t="shared" si="63"/>
        <v/>
      </c>
      <c r="CV131" s="258" t="str">
        <f t="shared" si="64"/>
        <v/>
      </c>
      <c r="CW131" s="115"/>
      <c r="CX131" s="115"/>
      <c r="CY131" s="115"/>
      <c r="CZ131" s="115"/>
      <c r="DA131" s="115"/>
      <c r="DB131" s="115"/>
      <c r="DC131" s="115"/>
      <c r="DD131" s="115"/>
      <c r="DE131" s="115"/>
      <c r="DF131" s="115"/>
      <c r="DG131" s="115"/>
      <c r="DH131" s="115"/>
      <c r="DI131" s="125"/>
    </row>
    <row r="132" spans="2:113" ht="15.95" customHeight="1">
      <c r="B132" s="161">
        <v>102</v>
      </c>
      <c r="C132" s="670"/>
      <c r="D132" s="671"/>
      <c r="E132" s="671"/>
      <c r="F132" s="672"/>
      <c r="G132" s="673"/>
      <c r="H132" s="673"/>
      <c r="I132" s="674"/>
      <c r="J132" s="675"/>
      <c r="K132" s="682"/>
      <c r="L132" s="682"/>
      <c r="M132" s="682"/>
      <c r="N132" s="682"/>
      <c r="O132" s="682"/>
      <c r="P132" s="14" t="s">
        <v>3</v>
      </c>
      <c r="Q132" s="145" t="s">
        <v>5</v>
      </c>
      <c r="R132" s="145" t="s">
        <v>5</v>
      </c>
      <c r="S132" s="79" t="s">
        <v>3</v>
      </c>
      <c r="T132" s="683"/>
      <c r="U132" s="684"/>
      <c r="V132" s="685"/>
      <c r="W132" s="14" t="s">
        <v>3</v>
      </c>
      <c r="X132" s="145" t="s">
        <v>5</v>
      </c>
      <c r="Y132" s="145" t="s">
        <v>5</v>
      </c>
      <c r="Z132" s="79" t="s">
        <v>3</v>
      </c>
      <c r="AA132" s="683"/>
      <c r="AB132" s="684"/>
      <c r="AC132" s="684"/>
      <c r="AD132" s="14" t="s">
        <v>3</v>
      </c>
      <c r="AE132" s="16" t="s">
        <v>3</v>
      </c>
      <c r="AF132" s="16" t="s">
        <v>3</v>
      </c>
      <c r="AG132" s="16" t="s">
        <v>3</v>
      </c>
      <c r="AH132" s="16" t="s">
        <v>3</v>
      </c>
      <c r="AI132" s="79" t="s">
        <v>3</v>
      </c>
      <c r="AJ132" s="171"/>
      <c r="AK132" s="79" t="s">
        <v>3</v>
      </c>
      <c r="AL132" s="173"/>
      <c r="AM132" s="14" t="s">
        <v>3</v>
      </c>
      <c r="AN132" s="79" t="s">
        <v>3</v>
      </c>
      <c r="AO132" s="686"/>
      <c r="AP132" s="687"/>
      <c r="AQ132" s="687"/>
      <c r="AR132" s="687"/>
      <c r="AS132" s="251" t="str">
        <f t="shared" si="67"/>
        <v/>
      </c>
      <c r="AT132" s="14" t="s">
        <v>3</v>
      </c>
      <c r="AU132" s="16" t="s">
        <v>3</v>
      </c>
      <c r="AV132" s="154" t="s">
        <v>3</v>
      </c>
      <c r="AW132" s="159" t="s">
        <v>3</v>
      </c>
      <c r="AX132" s="79" t="s">
        <v>3</v>
      </c>
      <c r="AY132" s="79" t="s">
        <v>3</v>
      </c>
      <c r="AZ132" s="154" t="s">
        <v>3</v>
      </c>
      <c r="BA132" s="259"/>
      <c r="BB132" s="657" t="str">
        <f>IF($F$12="","",IF($BA132="","",HLOOKUP($F$12,別紙mast!$D$4:$K$7,3,FALSE)))</f>
        <v/>
      </c>
      <c r="BC132" s="657"/>
      <c r="BD132" s="260" t="str">
        <f t="shared" si="65"/>
        <v/>
      </c>
      <c r="BE132" s="260" t="str">
        <f>IF($F$12="","",IF($BA132="","",HLOOKUP($F$12,別紙mast!$D$9:$K$11,3,FALSE)))</f>
        <v/>
      </c>
      <c r="BF132" s="175" t="str">
        <f t="shared" si="66"/>
        <v/>
      </c>
      <c r="BG132" s="272"/>
      <c r="BH132" s="656" t="str">
        <f>IF($F$12="","",IF($BG132="","",HLOOKUP($F$12,別紙mast!$D$4:$K$7,4,FALSE)))</f>
        <v/>
      </c>
      <c r="BI132" s="656"/>
      <c r="BJ132" s="261" t="str">
        <f t="shared" si="46"/>
        <v/>
      </c>
      <c r="BK132" s="264"/>
      <c r="BL132" s="265"/>
      <c r="BM132" s="265"/>
      <c r="BN132" s="266"/>
      <c r="BO132" s="222"/>
      <c r="BP132" s="223"/>
      <c r="BQ132" s="223"/>
      <c r="BR132" s="224"/>
      <c r="BS132" s="267"/>
      <c r="BT132" s="268"/>
      <c r="BU132" s="270" t="str">
        <f t="shared" si="47"/>
        <v/>
      </c>
      <c r="BV132" s="269" t="str">
        <f t="shared" si="48"/>
        <v/>
      </c>
      <c r="BW132" s="247" t="str">
        <f t="shared" si="49"/>
        <v/>
      </c>
      <c r="BX132" s="271" t="str">
        <f t="shared" si="68"/>
        <v/>
      </c>
      <c r="BY132" s="410" t="str">
        <f t="shared" si="50"/>
        <v/>
      </c>
      <c r="BZ132" s="239"/>
      <c r="CA132" s="239"/>
      <c r="CB132" s="247" t="str">
        <f t="shared" si="69"/>
        <v/>
      </c>
      <c r="CC132" s="247" t="str">
        <f t="shared" si="70"/>
        <v/>
      </c>
      <c r="CD132" s="247" t="str">
        <f t="shared" si="71"/>
        <v/>
      </c>
      <c r="CE132" s="247" t="str">
        <f t="shared" si="72"/>
        <v/>
      </c>
      <c r="CF132" s="115"/>
      <c r="CG132" s="200" t="str">
        <f t="shared" si="51"/>
        <v/>
      </c>
      <c r="CH132" s="199" t="str">
        <f t="shared" si="52"/>
        <v/>
      </c>
      <c r="CI132" s="199" t="str">
        <f t="shared" si="53"/>
        <v/>
      </c>
      <c r="CJ132" s="199" t="str">
        <f t="shared" si="54"/>
        <v/>
      </c>
      <c r="CK132" s="203" t="str">
        <f t="shared" si="55"/>
        <v/>
      </c>
      <c r="CL132" s="203" t="str">
        <f t="shared" si="56"/>
        <v/>
      </c>
      <c r="CM132" s="203" t="str">
        <f t="shared" si="57"/>
        <v/>
      </c>
      <c r="CN132" s="203" t="str">
        <f t="shared" si="58"/>
        <v/>
      </c>
      <c r="CO132" s="199" t="str">
        <f t="shared" si="73"/>
        <v/>
      </c>
      <c r="CP132" s="226" t="str">
        <f t="shared" si="74"/>
        <v/>
      </c>
      <c r="CQ132" s="203" t="str">
        <f t="shared" si="59"/>
        <v/>
      </c>
      <c r="CR132" s="203" t="str">
        <f t="shared" si="60"/>
        <v/>
      </c>
      <c r="CS132" s="203" t="str">
        <f t="shared" si="61"/>
        <v/>
      </c>
      <c r="CT132" s="256" t="str">
        <f t="shared" si="62"/>
        <v/>
      </c>
      <c r="CU132" s="257" t="str">
        <f t="shared" si="63"/>
        <v/>
      </c>
      <c r="CV132" s="258" t="str">
        <f t="shared" si="64"/>
        <v/>
      </c>
      <c r="CW132" s="115"/>
      <c r="CX132" s="115"/>
      <c r="CY132" s="115"/>
      <c r="CZ132" s="115"/>
      <c r="DA132" s="115"/>
      <c r="DB132" s="115"/>
      <c r="DC132" s="115"/>
      <c r="DD132" s="115"/>
      <c r="DE132" s="115"/>
      <c r="DF132" s="115"/>
      <c r="DG132" s="115"/>
      <c r="DH132" s="115"/>
      <c r="DI132" s="125"/>
    </row>
    <row r="133" spans="2:113" ht="15.95" customHeight="1">
      <c r="B133" s="161">
        <v>103</v>
      </c>
      <c r="C133" s="670"/>
      <c r="D133" s="671"/>
      <c r="E133" s="671"/>
      <c r="F133" s="672"/>
      <c r="G133" s="673"/>
      <c r="H133" s="673"/>
      <c r="I133" s="674"/>
      <c r="J133" s="675"/>
      <c r="K133" s="682"/>
      <c r="L133" s="682"/>
      <c r="M133" s="682"/>
      <c r="N133" s="682"/>
      <c r="O133" s="682"/>
      <c r="P133" s="14" t="s">
        <v>3</v>
      </c>
      <c r="Q133" s="145" t="s">
        <v>3</v>
      </c>
      <c r="R133" s="145" t="s">
        <v>3</v>
      </c>
      <c r="S133" s="79" t="s">
        <v>3</v>
      </c>
      <c r="T133" s="683"/>
      <c r="U133" s="684"/>
      <c r="V133" s="685"/>
      <c r="W133" s="14" t="s">
        <v>3</v>
      </c>
      <c r="X133" s="145" t="s">
        <v>3</v>
      </c>
      <c r="Y133" s="145" t="s">
        <v>3</v>
      </c>
      <c r="Z133" s="79" t="s">
        <v>3</v>
      </c>
      <c r="AA133" s="683"/>
      <c r="AB133" s="684"/>
      <c r="AC133" s="684"/>
      <c r="AD133" s="14" t="s">
        <v>3</v>
      </c>
      <c r="AE133" s="16" t="s">
        <v>3</v>
      </c>
      <c r="AF133" s="16" t="s">
        <v>3</v>
      </c>
      <c r="AG133" s="16" t="s">
        <v>3</v>
      </c>
      <c r="AH133" s="16" t="s">
        <v>3</v>
      </c>
      <c r="AI133" s="79" t="s">
        <v>3</v>
      </c>
      <c r="AJ133" s="171"/>
      <c r="AK133" s="79" t="s">
        <v>3</v>
      </c>
      <c r="AL133" s="173"/>
      <c r="AM133" s="14" t="s">
        <v>3</v>
      </c>
      <c r="AN133" s="79" t="s">
        <v>3</v>
      </c>
      <c r="AO133" s="686"/>
      <c r="AP133" s="687"/>
      <c r="AQ133" s="687"/>
      <c r="AR133" s="687"/>
      <c r="AS133" s="251" t="str">
        <f t="shared" si="67"/>
        <v/>
      </c>
      <c r="AT133" s="14" t="s">
        <v>3</v>
      </c>
      <c r="AU133" s="16" t="s">
        <v>3</v>
      </c>
      <c r="AV133" s="154" t="s">
        <v>3</v>
      </c>
      <c r="AW133" s="159" t="s">
        <v>3</v>
      </c>
      <c r="AX133" s="79" t="s">
        <v>3</v>
      </c>
      <c r="AY133" s="79" t="s">
        <v>3</v>
      </c>
      <c r="AZ133" s="154" t="s">
        <v>3</v>
      </c>
      <c r="BA133" s="259"/>
      <c r="BB133" s="657" t="str">
        <f>IF($F$12="","",IF($BA133="","",HLOOKUP($F$12,別紙mast!$D$4:$K$7,3,FALSE)))</f>
        <v/>
      </c>
      <c r="BC133" s="657"/>
      <c r="BD133" s="260" t="str">
        <f t="shared" si="65"/>
        <v/>
      </c>
      <c r="BE133" s="260" t="str">
        <f>IF($F$12="","",IF($BA133="","",HLOOKUP($F$12,別紙mast!$D$9:$K$11,3,FALSE)))</f>
        <v/>
      </c>
      <c r="BF133" s="175" t="str">
        <f t="shared" si="66"/>
        <v/>
      </c>
      <c r="BG133" s="272"/>
      <c r="BH133" s="656" t="str">
        <f>IF($F$12="","",IF($BG133="","",HLOOKUP($F$12,別紙mast!$D$4:$K$7,4,FALSE)))</f>
        <v/>
      </c>
      <c r="BI133" s="656"/>
      <c r="BJ133" s="261" t="str">
        <f t="shared" si="46"/>
        <v/>
      </c>
      <c r="BK133" s="264"/>
      <c r="BL133" s="265"/>
      <c r="BM133" s="265"/>
      <c r="BN133" s="266"/>
      <c r="BO133" s="222"/>
      <c r="BP133" s="223"/>
      <c r="BQ133" s="223"/>
      <c r="BR133" s="224"/>
      <c r="BS133" s="267"/>
      <c r="BT133" s="268"/>
      <c r="BU133" s="270" t="str">
        <f t="shared" si="47"/>
        <v/>
      </c>
      <c r="BV133" s="269" t="str">
        <f t="shared" si="48"/>
        <v/>
      </c>
      <c r="BW133" s="247" t="str">
        <f t="shared" si="49"/>
        <v/>
      </c>
      <c r="BX133" s="271" t="str">
        <f t="shared" si="68"/>
        <v/>
      </c>
      <c r="BY133" s="410" t="str">
        <f t="shared" si="50"/>
        <v/>
      </c>
      <c r="BZ133" s="239"/>
      <c r="CA133" s="239"/>
      <c r="CB133" s="247" t="str">
        <f t="shared" si="69"/>
        <v/>
      </c>
      <c r="CC133" s="247" t="str">
        <f t="shared" si="70"/>
        <v/>
      </c>
      <c r="CD133" s="247" t="str">
        <f t="shared" si="71"/>
        <v/>
      </c>
      <c r="CE133" s="247" t="str">
        <f t="shared" si="72"/>
        <v/>
      </c>
      <c r="CF133" s="115"/>
      <c r="CG133" s="200" t="str">
        <f t="shared" si="51"/>
        <v/>
      </c>
      <c r="CH133" s="199" t="str">
        <f t="shared" si="52"/>
        <v/>
      </c>
      <c r="CI133" s="199" t="str">
        <f t="shared" si="53"/>
        <v/>
      </c>
      <c r="CJ133" s="199" t="str">
        <f t="shared" si="54"/>
        <v/>
      </c>
      <c r="CK133" s="203" t="str">
        <f t="shared" si="55"/>
        <v/>
      </c>
      <c r="CL133" s="203" t="str">
        <f t="shared" si="56"/>
        <v/>
      </c>
      <c r="CM133" s="203" t="str">
        <f t="shared" si="57"/>
        <v/>
      </c>
      <c r="CN133" s="203" t="str">
        <f t="shared" si="58"/>
        <v/>
      </c>
      <c r="CO133" s="199" t="str">
        <f t="shared" si="73"/>
        <v/>
      </c>
      <c r="CP133" s="226" t="str">
        <f t="shared" si="74"/>
        <v/>
      </c>
      <c r="CQ133" s="203" t="str">
        <f t="shared" si="59"/>
        <v/>
      </c>
      <c r="CR133" s="203" t="str">
        <f t="shared" si="60"/>
        <v/>
      </c>
      <c r="CS133" s="203" t="str">
        <f t="shared" si="61"/>
        <v/>
      </c>
      <c r="CT133" s="256" t="str">
        <f t="shared" si="62"/>
        <v/>
      </c>
      <c r="CU133" s="257" t="str">
        <f t="shared" si="63"/>
        <v/>
      </c>
      <c r="CV133" s="258" t="str">
        <f t="shared" si="64"/>
        <v/>
      </c>
      <c r="CW133" s="115"/>
      <c r="CX133" s="115"/>
      <c r="CY133" s="115"/>
      <c r="CZ133" s="115"/>
      <c r="DA133" s="115"/>
      <c r="DB133" s="115"/>
      <c r="DC133" s="115"/>
      <c r="DD133" s="115"/>
      <c r="DE133" s="115"/>
      <c r="DF133" s="115"/>
      <c r="DG133" s="115"/>
      <c r="DH133" s="115"/>
      <c r="DI133" s="125"/>
    </row>
    <row r="134" spans="2:113" ht="15.95" customHeight="1">
      <c r="B134" s="161">
        <v>104</v>
      </c>
      <c r="C134" s="670"/>
      <c r="D134" s="671"/>
      <c r="E134" s="671"/>
      <c r="F134" s="672"/>
      <c r="G134" s="673"/>
      <c r="H134" s="673"/>
      <c r="I134" s="674"/>
      <c r="J134" s="675"/>
      <c r="K134" s="682"/>
      <c r="L134" s="682"/>
      <c r="M134" s="682"/>
      <c r="N134" s="682"/>
      <c r="O134" s="682"/>
      <c r="P134" s="14" t="s">
        <v>3</v>
      </c>
      <c r="Q134" s="145" t="s">
        <v>3</v>
      </c>
      <c r="R134" s="145" t="s">
        <v>3</v>
      </c>
      <c r="S134" s="79" t="s">
        <v>3</v>
      </c>
      <c r="T134" s="683"/>
      <c r="U134" s="684"/>
      <c r="V134" s="685"/>
      <c r="W134" s="14" t="s">
        <v>3</v>
      </c>
      <c r="X134" s="145" t="s">
        <v>3</v>
      </c>
      <c r="Y134" s="145" t="s">
        <v>3</v>
      </c>
      <c r="Z134" s="79" t="s">
        <v>3</v>
      </c>
      <c r="AA134" s="683"/>
      <c r="AB134" s="684"/>
      <c r="AC134" s="684"/>
      <c r="AD134" s="14" t="s">
        <v>3</v>
      </c>
      <c r="AE134" s="16" t="s">
        <v>3</v>
      </c>
      <c r="AF134" s="16" t="s">
        <v>3</v>
      </c>
      <c r="AG134" s="16" t="s">
        <v>3</v>
      </c>
      <c r="AH134" s="16" t="s">
        <v>3</v>
      </c>
      <c r="AI134" s="79" t="s">
        <v>3</v>
      </c>
      <c r="AJ134" s="171"/>
      <c r="AK134" s="79" t="s">
        <v>3</v>
      </c>
      <c r="AL134" s="173"/>
      <c r="AM134" s="14" t="s">
        <v>3</v>
      </c>
      <c r="AN134" s="79" t="s">
        <v>3</v>
      </c>
      <c r="AO134" s="686"/>
      <c r="AP134" s="687"/>
      <c r="AQ134" s="687"/>
      <c r="AR134" s="687"/>
      <c r="AS134" s="251" t="str">
        <f t="shared" si="67"/>
        <v/>
      </c>
      <c r="AT134" s="14" t="s">
        <v>3</v>
      </c>
      <c r="AU134" s="16" t="s">
        <v>3</v>
      </c>
      <c r="AV134" s="154" t="s">
        <v>3</v>
      </c>
      <c r="AW134" s="159" t="s">
        <v>3</v>
      </c>
      <c r="AX134" s="79" t="s">
        <v>3</v>
      </c>
      <c r="AY134" s="79" t="s">
        <v>3</v>
      </c>
      <c r="AZ134" s="154" t="s">
        <v>3</v>
      </c>
      <c r="BA134" s="259"/>
      <c r="BB134" s="657" t="str">
        <f>IF($F$12="","",IF($BA134="","",HLOOKUP($F$12,別紙mast!$D$4:$K$7,3,FALSE)))</f>
        <v/>
      </c>
      <c r="BC134" s="657"/>
      <c r="BD134" s="260" t="str">
        <f t="shared" si="65"/>
        <v/>
      </c>
      <c r="BE134" s="260" t="str">
        <f>IF($F$12="","",IF($BA134="","",HLOOKUP($F$12,別紙mast!$D$9:$K$11,3,FALSE)))</f>
        <v/>
      </c>
      <c r="BF134" s="175" t="str">
        <f t="shared" si="66"/>
        <v/>
      </c>
      <c r="BG134" s="272"/>
      <c r="BH134" s="656" t="str">
        <f>IF($F$12="","",IF($BG134="","",HLOOKUP($F$12,別紙mast!$D$4:$K$7,4,FALSE)))</f>
        <v/>
      </c>
      <c r="BI134" s="656"/>
      <c r="BJ134" s="261" t="str">
        <f t="shared" si="46"/>
        <v/>
      </c>
      <c r="BK134" s="264"/>
      <c r="BL134" s="265"/>
      <c r="BM134" s="265"/>
      <c r="BN134" s="266"/>
      <c r="BO134" s="222"/>
      <c r="BP134" s="223"/>
      <c r="BQ134" s="223"/>
      <c r="BR134" s="224"/>
      <c r="BS134" s="267"/>
      <c r="BT134" s="268"/>
      <c r="BU134" s="270" t="str">
        <f t="shared" si="47"/>
        <v/>
      </c>
      <c r="BV134" s="269" t="str">
        <f t="shared" si="48"/>
        <v/>
      </c>
      <c r="BW134" s="247" t="str">
        <f t="shared" si="49"/>
        <v/>
      </c>
      <c r="BX134" s="271" t="str">
        <f t="shared" si="68"/>
        <v/>
      </c>
      <c r="BY134" s="410" t="str">
        <f t="shared" si="50"/>
        <v/>
      </c>
      <c r="BZ134" s="239"/>
      <c r="CA134" s="239"/>
      <c r="CB134" s="247" t="str">
        <f t="shared" si="69"/>
        <v/>
      </c>
      <c r="CC134" s="247" t="str">
        <f t="shared" si="70"/>
        <v/>
      </c>
      <c r="CD134" s="247" t="str">
        <f t="shared" si="71"/>
        <v/>
      </c>
      <c r="CE134" s="247" t="str">
        <f t="shared" si="72"/>
        <v/>
      </c>
      <c r="CF134" s="115"/>
      <c r="CG134" s="200" t="str">
        <f t="shared" si="51"/>
        <v/>
      </c>
      <c r="CH134" s="199" t="str">
        <f t="shared" si="52"/>
        <v/>
      </c>
      <c r="CI134" s="199" t="str">
        <f t="shared" si="53"/>
        <v/>
      </c>
      <c r="CJ134" s="199" t="str">
        <f t="shared" si="54"/>
        <v/>
      </c>
      <c r="CK134" s="203" t="str">
        <f t="shared" si="55"/>
        <v/>
      </c>
      <c r="CL134" s="203" t="str">
        <f t="shared" si="56"/>
        <v/>
      </c>
      <c r="CM134" s="203" t="str">
        <f t="shared" si="57"/>
        <v/>
      </c>
      <c r="CN134" s="203" t="str">
        <f t="shared" si="58"/>
        <v/>
      </c>
      <c r="CO134" s="199" t="str">
        <f t="shared" si="73"/>
        <v/>
      </c>
      <c r="CP134" s="226" t="str">
        <f t="shared" si="74"/>
        <v/>
      </c>
      <c r="CQ134" s="203" t="str">
        <f t="shared" si="59"/>
        <v/>
      </c>
      <c r="CR134" s="203" t="str">
        <f t="shared" si="60"/>
        <v/>
      </c>
      <c r="CS134" s="203" t="str">
        <f t="shared" si="61"/>
        <v/>
      </c>
      <c r="CT134" s="256" t="str">
        <f t="shared" si="62"/>
        <v/>
      </c>
      <c r="CU134" s="257" t="str">
        <f t="shared" si="63"/>
        <v/>
      </c>
      <c r="CV134" s="258" t="str">
        <f t="shared" si="64"/>
        <v/>
      </c>
      <c r="CW134" s="115"/>
      <c r="CX134" s="115"/>
      <c r="CY134" s="115"/>
      <c r="CZ134" s="115"/>
      <c r="DA134" s="115"/>
      <c r="DB134" s="115"/>
      <c r="DC134" s="115"/>
      <c r="DD134" s="115"/>
      <c r="DE134" s="115"/>
      <c r="DF134" s="115"/>
      <c r="DG134" s="115"/>
      <c r="DH134" s="115"/>
      <c r="DI134" s="125"/>
    </row>
    <row r="135" spans="2:113" ht="15.95" customHeight="1">
      <c r="B135" s="161">
        <v>105</v>
      </c>
      <c r="C135" s="670"/>
      <c r="D135" s="671"/>
      <c r="E135" s="671"/>
      <c r="F135" s="672"/>
      <c r="G135" s="673"/>
      <c r="H135" s="673"/>
      <c r="I135" s="674"/>
      <c r="J135" s="675"/>
      <c r="K135" s="682"/>
      <c r="L135" s="682"/>
      <c r="M135" s="682"/>
      <c r="N135" s="682"/>
      <c r="O135" s="682"/>
      <c r="P135" s="14" t="s">
        <v>3</v>
      </c>
      <c r="Q135" s="145" t="s">
        <v>3</v>
      </c>
      <c r="R135" s="145" t="s">
        <v>3</v>
      </c>
      <c r="S135" s="79" t="s">
        <v>3</v>
      </c>
      <c r="T135" s="683"/>
      <c r="U135" s="684"/>
      <c r="V135" s="685"/>
      <c r="W135" s="14" t="s">
        <v>3</v>
      </c>
      <c r="X135" s="145" t="s">
        <v>3</v>
      </c>
      <c r="Y135" s="145" t="s">
        <v>3</v>
      </c>
      <c r="Z135" s="79" t="s">
        <v>3</v>
      </c>
      <c r="AA135" s="683"/>
      <c r="AB135" s="684"/>
      <c r="AC135" s="684"/>
      <c r="AD135" s="14" t="s">
        <v>3</v>
      </c>
      <c r="AE135" s="16" t="s">
        <v>3</v>
      </c>
      <c r="AF135" s="16" t="s">
        <v>3</v>
      </c>
      <c r="AG135" s="16" t="s">
        <v>3</v>
      </c>
      <c r="AH135" s="16" t="s">
        <v>3</v>
      </c>
      <c r="AI135" s="79" t="s">
        <v>3</v>
      </c>
      <c r="AJ135" s="171"/>
      <c r="AK135" s="79" t="s">
        <v>3</v>
      </c>
      <c r="AL135" s="173"/>
      <c r="AM135" s="14" t="s">
        <v>3</v>
      </c>
      <c r="AN135" s="79" t="s">
        <v>3</v>
      </c>
      <c r="AO135" s="686"/>
      <c r="AP135" s="687"/>
      <c r="AQ135" s="687"/>
      <c r="AR135" s="687"/>
      <c r="AS135" s="251" t="str">
        <f t="shared" si="67"/>
        <v/>
      </c>
      <c r="AT135" s="14" t="s">
        <v>3</v>
      </c>
      <c r="AU135" s="16" t="s">
        <v>3</v>
      </c>
      <c r="AV135" s="154" t="s">
        <v>3</v>
      </c>
      <c r="AW135" s="159" t="s">
        <v>3</v>
      </c>
      <c r="AX135" s="79" t="s">
        <v>3</v>
      </c>
      <c r="AY135" s="79" t="s">
        <v>3</v>
      </c>
      <c r="AZ135" s="154" t="s">
        <v>3</v>
      </c>
      <c r="BA135" s="259"/>
      <c r="BB135" s="657" t="str">
        <f>IF($F$12="","",IF($BA135="","",HLOOKUP($F$12,別紙mast!$D$4:$K$7,3,FALSE)))</f>
        <v/>
      </c>
      <c r="BC135" s="657"/>
      <c r="BD135" s="260" t="str">
        <f t="shared" si="65"/>
        <v/>
      </c>
      <c r="BE135" s="260" t="str">
        <f>IF($F$12="","",IF($BA135="","",HLOOKUP($F$12,別紙mast!$D$9:$K$11,3,FALSE)))</f>
        <v/>
      </c>
      <c r="BF135" s="175" t="str">
        <f t="shared" si="66"/>
        <v/>
      </c>
      <c r="BG135" s="272"/>
      <c r="BH135" s="656" t="str">
        <f>IF($F$12="","",IF($BG135="","",HLOOKUP($F$12,別紙mast!$D$4:$K$7,4,FALSE)))</f>
        <v/>
      </c>
      <c r="BI135" s="656"/>
      <c r="BJ135" s="261" t="str">
        <f t="shared" si="46"/>
        <v/>
      </c>
      <c r="BK135" s="264"/>
      <c r="BL135" s="265"/>
      <c r="BM135" s="265"/>
      <c r="BN135" s="266"/>
      <c r="BO135" s="222"/>
      <c r="BP135" s="223"/>
      <c r="BQ135" s="223"/>
      <c r="BR135" s="224"/>
      <c r="BS135" s="267"/>
      <c r="BT135" s="268"/>
      <c r="BU135" s="270" t="str">
        <f t="shared" si="47"/>
        <v/>
      </c>
      <c r="BV135" s="269" t="str">
        <f t="shared" si="48"/>
        <v/>
      </c>
      <c r="BW135" s="247" t="str">
        <f t="shared" si="49"/>
        <v/>
      </c>
      <c r="BX135" s="271" t="str">
        <f t="shared" si="68"/>
        <v/>
      </c>
      <c r="BY135" s="410" t="str">
        <f t="shared" si="50"/>
        <v/>
      </c>
      <c r="BZ135" s="239"/>
      <c r="CA135" s="239"/>
      <c r="CB135" s="247" t="str">
        <f t="shared" si="69"/>
        <v/>
      </c>
      <c r="CC135" s="247" t="str">
        <f t="shared" si="70"/>
        <v/>
      </c>
      <c r="CD135" s="247" t="str">
        <f t="shared" si="71"/>
        <v/>
      </c>
      <c r="CE135" s="247" t="str">
        <f t="shared" si="72"/>
        <v/>
      </c>
      <c r="CF135" s="115"/>
      <c r="CG135" s="200" t="str">
        <f t="shared" si="51"/>
        <v/>
      </c>
      <c r="CH135" s="199" t="str">
        <f t="shared" si="52"/>
        <v/>
      </c>
      <c r="CI135" s="199" t="str">
        <f t="shared" si="53"/>
        <v/>
      </c>
      <c r="CJ135" s="199" t="str">
        <f t="shared" si="54"/>
        <v/>
      </c>
      <c r="CK135" s="203" t="str">
        <f t="shared" si="55"/>
        <v/>
      </c>
      <c r="CL135" s="203" t="str">
        <f t="shared" si="56"/>
        <v/>
      </c>
      <c r="CM135" s="203" t="str">
        <f t="shared" si="57"/>
        <v/>
      </c>
      <c r="CN135" s="203" t="str">
        <f t="shared" si="58"/>
        <v/>
      </c>
      <c r="CO135" s="199" t="str">
        <f t="shared" si="73"/>
        <v/>
      </c>
      <c r="CP135" s="226" t="str">
        <f t="shared" si="74"/>
        <v/>
      </c>
      <c r="CQ135" s="203" t="str">
        <f t="shared" si="59"/>
        <v/>
      </c>
      <c r="CR135" s="203" t="str">
        <f t="shared" si="60"/>
        <v/>
      </c>
      <c r="CS135" s="203" t="str">
        <f t="shared" si="61"/>
        <v/>
      </c>
      <c r="CT135" s="256" t="str">
        <f t="shared" si="62"/>
        <v/>
      </c>
      <c r="CU135" s="257" t="str">
        <f t="shared" si="63"/>
        <v/>
      </c>
      <c r="CV135" s="258" t="str">
        <f t="shared" si="64"/>
        <v/>
      </c>
      <c r="CW135" s="115"/>
      <c r="CX135" s="115"/>
      <c r="CY135" s="115"/>
      <c r="CZ135" s="115"/>
      <c r="DA135" s="115"/>
      <c r="DB135" s="115"/>
      <c r="DC135" s="115"/>
      <c r="DD135" s="115"/>
      <c r="DE135" s="115"/>
      <c r="DF135" s="115"/>
      <c r="DG135" s="115"/>
      <c r="DH135" s="115"/>
      <c r="DI135" s="125"/>
    </row>
    <row r="136" spans="2:113" ht="15.95" customHeight="1">
      <c r="B136" s="161">
        <v>106</v>
      </c>
      <c r="C136" s="670"/>
      <c r="D136" s="671"/>
      <c r="E136" s="671"/>
      <c r="F136" s="672"/>
      <c r="G136" s="673"/>
      <c r="H136" s="673"/>
      <c r="I136" s="674"/>
      <c r="J136" s="675"/>
      <c r="K136" s="682"/>
      <c r="L136" s="682"/>
      <c r="M136" s="682"/>
      <c r="N136" s="682"/>
      <c r="O136" s="682"/>
      <c r="P136" s="14" t="s">
        <v>3</v>
      </c>
      <c r="Q136" s="145" t="s">
        <v>3</v>
      </c>
      <c r="R136" s="145" t="s">
        <v>3</v>
      </c>
      <c r="S136" s="79" t="s">
        <v>3</v>
      </c>
      <c r="T136" s="683"/>
      <c r="U136" s="684"/>
      <c r="V136" s="685"/>
      <c r="W136" s="14" t="s">
        <v>3</v>
      </c>
      <c r="X136" s="145" t="s">
        <v>3</v>
      </c>
      <c r="Y136" s="145" t="s">
        <v>3</v>
      </c>
      <c r="Z136" s="79" t="s">
        <v>3</v>
      </c>
      <c r="AA136" s="683"/>
      <c r="AB136" s="684"/>
      <c r="AC136" s="684"/>
      <c r="AD136" s="14" t="s">
        <v>3</v>
      </c>
      <c r="AE136" s="16" t="s">
        <v>3</v>
      </c>
      <c r="AF136" s="16" t="s">
        <v>3</v>
      </c>
      <c r="AG136" s="16" t="s">
        <v>3</v>
      </c>
      <c r="AH136" s="16" t="s">
        <v>3</v>
      </c>
      <c r="AI136" s="79" t="s">
        <v>3</v>
      </c>
      <c r="AJ136" s="171"/>
      <c r="AK136" s="79" t="s">
        <v>3</v>
      </c>
      <c r="AL136" s="173"/>
      <c r="AM136" s="14" t="s">
        <v>3</v>
      </c>
      <c r="AN136" s="79" t="s">
        <v>3</v>
      </c>
      <c r="AO136" s="686"/>
      <c r="AP136" s="687"/>
      <c r="AQ136" s="687"/>
      <c r="AR136" s="687"/>
      <c r="AS136" s="251" t="str">
        <f t="shared" si="67"/>
        <v/>
      </c>
      <c r="AT136" s="14" t="s">
        <v>3</v>
      </c>
      <c r="AU136" s="16" t="s">
        <v>3</v>
      </c>
      <c r="AV136" s="154" t="s">
        <v>3</v>
      </c>
      <c r="AW136" s="159" t="s">
        <v>3</v>
      </c>
      <c r="AX136" s="79" t="s">
        <v>3</v>
      </c>
      <c r="AY136" s="79" t="s">
        <v>3</v>
      </c>
      <c r="AZ136" s="154" t="s">
        <v>3</v>
      </c>
      <c r="BA136" s="259"/>
      <c r="BB136" s="657" t="str">
        <f>IF($F$12="","",IF($BA136="","",HLOOKUP($F$12,別紙mast!$D$4:$K$7,3,FALSE)))</f>
        <v/>
      </c>
      <c r="BC136" s="657"/>
      <c r="BD136" s="260" t="str">
        <f t="shared" si="65"/>
        <v/>
      </c>
      <c r="BE136" s="260" t="str">
        <f>IF($F$12="","",IF($BA136="","",HLOOKUP($F$12,別紙mast!$D$9:$K$11,3,FALSE)))</f>
        <v/>
      </c>
      <c r="BF136" s="175" t="str">
        <f t="shared" si="66"/>
        <v/>
      </c>
      <c r="BG136" s="272"/>
      <c r="BH136" s="656" t="str">
        <f>IF($F$12="","",IF($BG136="","",HLOOKUP($F$12,別紙mast!$D$4:$K$7,4,FALSE)))</f>
        <v/>
      </c>
      <c r="BI136" s="656"/>
      <c r="BJ136" s="261" t="str">
        <f t="shared" si="46"/>
        <v/>
      </c>
      <c r="BK136" s="264"/>
      <c r="BL136" s="265"/>
      <c r="BM136" s="265"/>
      <c r="BN136" s="266"/>
      <c r="BO136" s="222"/>
      <c r="BP136" s="223"/>
      <c r="BQ136" s="223"/>
      <c r="BR136" s="224"/>
      <c r="BS136" s="267"/>
      <c r="BT136" s="268"/>
      <c r="BU136" s="270" t="str">
        <f t="shared" si="47"/>
        <v/>
      </c>
      <c r="BV136" s="269" t="str">
        <f t="shared" si="48"/>
        <v/>
      </c>
      <c r="BW136" s="247" t="str">
        <f t="shared" si="49"/>
        <v/>
      </c>
      <c r="BX136" s="271" t="str">
        <f t="shared" si="68"/>
        <v/>
      </c>
      <c r="BY136" s="410" t="str">
        <f t="shared" si="50"/>
        <v/>
      </c>
      <c r="BZ136" s="239"/>
      <c r="CA136" s="239"/>
      <c r="CB136" s="247" t="str">
        <f t="shared" si="69"/>
        <v/>
      </c>
      <c r="CC136" s="247" t="str">
        <f t="shared" si="70"/>
        <v/>
      </c>
      <c r="CD136" s="247" t="str">
        <f t="shared" si="71"/>
        <v/>
      </c>
      <c r="CE136" s="247" t="str">
        <f t="shared" si="72"/>
        <v/>
      </c>
      <c r="CF136" s="115"/>
      <c r="CG136" s="200" t="str">
        <f t="shared" si="51"/>
        <v/>
      </c>
      <c r="CH136" s="199" t="str">
        <f t="shared" si="52"/>
        <v/>
      </c>
      <c r="CI136" s="199" t="str">
        <f t="shared" si="53"/>
        <v/>
      </c>
      <c r="CJ136" s="199" t="str">
        <f t="shared" si="54"/>
        <v/>
      </c>
      <c r="CK136" s="203" t="str">
        <f t="shared" si="55"/>
        <v/>
      </c>
      <c r="CL136" s="203" t="str">
        <f t="shared" si="56"/>
        <v/>
      </c>
      <c r="CM136" s="203" t="str">
        <f t="shared" si="57"/>
        <v/>
      </c>
      <c r="CN136" s="203" t="str">
        <f t="shared" si="58"/>
        <v/>
      </c>
      <c r="CO136" s="199" t="str">
        <f t="shared" si="73"/>
        <v/>
      </c>
      <c r="CP136" s="226" t="str">
        <f t="shared" si="74"/>
        <v/>
      </c>
      <c r="CQ136" s="203" t="str">
        <f t="shared" si="59"/>
        <v/>
      </c>
      <c r="CR136" s="203" t="str">
        <f t="shared" si="60"/>
        <v/>
      </c>
      <c r="CS136" s="203" t="str">
        <f t="shared" si="61"/>
        <v/>
      </c>
      <c r="CT136" s="256" t="str">
        <f t="shared" si="62"/>
        <v/>
      </c>
      <c r="CU136" s="257" t="str">
        <f t="shared" si="63"/>
        <v/>
      </c>
      <c r="CV136" s="258" t="str">
        <f t="shared" si="64"/>
        <v/>
      </c>
      <c r="CW136" s="115"/>
      <c r="CX136" s="115"/>
      <c r="CY136" s="115"/>
      <c r="CZ136" s="115"/>
      <c r="DA136" s="115"/>
      <c r="DB136" s="115"/>
      <c r="DC136" s="115"/>
      <c r="DD136" s="115"/>
      <c r="DE136" s="115"/>
      <c r="DF136" s="115"/>
      <c r="DG136" s="115"/>
      <c r="DH136" s="115"/>
      <c r="DI136" s="125"/>
    </row>
    <row r="137" spans="2:113" ht="15.95" customHeight="1">
      <c r="B137" s="161">
        <v>107</v>
      </c>
      <c r="C137" s="670"/>
      <c r="D137" s="671"/>
      <c r="E137" s="671"/>
      <c r="F137" s="672"/>
      <c r="G137" s="673"/>
      <c r="H137" s="673"/>
      <c r="I137" s="674"/>
      <c r="J137" s="675"/>
      <c r="K137" s="682"/>
      <c r="L137" s="682"/>
      <c r="M137" s="682"/>
      <c r="N137" s="682"/>
      <c r="O137" s="682"/>
      <c r="P137" s="14" t="s">
        <v>3</v>
      </c>
      <c r="Q137" s="145" t="s">
        <v>3</v>
      </c>
      <c r="R137" s="145" t="s">
        <v>3</v>
      </c>
      <c r="S137" s="79" t="s">
        <v>3</v>
      </c>
      <c r="T137" s="683"/>
      <c r="U137" s="684"/>
      <c r="V137" s="685"/>
      <c r="W137" s="14" t="s">
        <v>3</v>
      </c>
      <c r="X137" s="145" t="s">
        <v>3</v>
      </c>
      <c r="Y137" s="145" t="s">
        <v>3</v>
      </c>
      <c r="Z137" s="79" t="s">
        <v>3</v>
      </c>
      <c r="AA137" s="683"/>
      <c r="AB137" s="684"/>
      <c r="AC137" s="684"/>
      <c r="AD137" s="14" t="s">
        <v>3</v>
      </c>
      <c r="AE137" s="16" t="s">
        <v>3</v>
      </c>
      <c r="AF137" s="16" t="s">
        <v>3</v>
      </c>
      <c r="AG137" s="16" t="s">
        <v>3</v>
      </c>
      <c r="AH137" s="16" t="s">
        <v>3</v>
      </c>
      <c r="AI137" s="79" t="s">
        <v>3</v>
      </c>
      <c r="AJ137" s="171"/>
      <c r="AK137" s="79" t="s">
        <v>3</v>
      </c>
      <c r="AL137" s="173"/>
      <c r="AM137" s="14" t="s">
        <v>3</v>
      </c>
      <c r="AN137" s="79" t="s">
        <v>3</v>
      </c>
      <c r="AO137" s="686"/>
      <c r="AP137" s="687"/>
      <c r="AQ137" s="687"/>
      <c r="AR137" s="687"/>
      <c r="AS137" s="251" t="str">
        <f t="shared" si="67"/>
        <v/>
      </c>
      <c r="AT137" s="14" t="s">
        <v>3</v>
      </c>
      <c r="AU137" s="16" t="s">
        <v>3</v>
      </c>
      <c r="AV137" s="154" t="s">
        <v>3</v>
      </c>
      <c r="AW137" s="159" t="s">
        <v>3</v>
      </c>
      <c r="AX137" s="79" t="s">
        <v>3</v>
      </c>
      <c r="AY137" s="79" t="s">
        <v>3</v>
      </c>
      <c r="AZ137" s="154" t="s">
        <v>3</v>
      </c>
      <c r="BA137" s="259"/>
      <c r="BB137" s="657" t="str">
        <f>IF($F$12="","",IF($BA137="","",HLOOKUP($F$12,別紙mast!$D$4:$K$7,3,FALSE)))</f>
        <v/>
      </c>
      <c r="BC137" s="657"/>
      <c r="BD137" s="260" t="str">
        <f t="shared" si="65"/>
        <v/>
      </c>
      <c r="BE137" s="260" t="str">
        <f>IF($F$12="","",IF($BA137="","",HLOOKUP($F$12,別紙mast!$D$9:$K$11,3,FALSE)))</f>
        <v/>
      </c>
      <c r="BF137" s="175" t="str">
        <f t="shared" si="66"/>
        <v/>
      </c>
      <c r="BG137" s="272"/>
      <c r="BH137" s="656" t="str">
        <f>IF($F$12="","",IF($BG137="","",HLOOKUP($F$12,別紙mast!$D$4:$K$7,4,FALSE)))</f>
        <v/>
      </c>
      <c r="BI137" s="656"/>
      <c r="BJ137" s="261" t="str">
        <f t="shared" si="46"/>
        <v/>
      </c>
      <c r="BK137" s="264"/>
      <c r="BL137" s="265"/>
      <c r="BM137" s="265"/>
      <c r="BN137" s="266"/>
      <c r="BO137" s="222"/>
      <c r="BP137" s="223"/>
      <c r="BQ137" s="223"/>
      <c r="BR137" s="224"/>
      <c r="BS137" s="267"/>
      <c r="BT137" s="268"/>
      <c r="BU137" s="270" t="str">
        <f t="shared" si="47"/>
        <v/>
      </c>
      <c r="BV137" s="269" t="str">
        <f t="shared" si="48"/>
        <v/>
      </c>
      <c r="BW137" s="247" t="str">
        <f t="shared" si="49"/>
        <v/>
      </c>
      <c r="BX137" s="271" t="str">
        <f t="shared" si="68"/>
        <v/>
      </c>
      <c r="BY137" s="410" t="str">
        <f t="shared" si="50"/>
        <v/>
      </c>
      <c r="BZ137" s="239"/>
      <c r="CA137" s="239"/>
      <c r="CB137" s="247" t="str">
        <f t="shared" si="69"/>
        <v/>
      </c>
      <c r="CC137" s="247" t="str">
        <f t="shared" si="70"/>
        <v/>
      </c>
      <c r="CD137" s="247" t="str">
        <f t="shared" si="71"/>
        <v/>
      </c>
      <c r="CE137" s="247" t="str">
        <f t="shared" si="72"/>
        <v/>
      </c>
      <c r="CF137" s="115"/>
      <c r="CG137" s="200" t="str">
        <f t="shared" si="51"/>
        <v/>
      </c>
      <c r="CH137" s="199" t="str">
        <f t="shared" si="52"/>
        <v/>
      </c>
      <c r="CI137" s="199" t="str">
        <f t="shared" si="53"/>
        <v/>
      </c>
      <c r="CJ137" s="199" t="str">
        <f t="shared" si="54"/>
        <v/>
      </c>
      <c r="CK137" s="203" t="str">
        <f t="shared" si="55"/>
        <v/>
      </c>
      <c r="CL137" s="203" t="str">
        <f t="shared" si="56"/>
        <v/>
      </c>
      <c r="CM137" s="203" t="str">
        <f t="shared" si="57"/>
        <v/>
      </c>
      <c r="CN137" s="203" t="str">
        <f t="shared" si="58"/>
        <v/>
      </c>
      <c r="CO137" s="199" t="str">
        <f t="shared" si="73"/>
        <v/>
      </c>
      <c r="CP137" s="226" t="str">
        <f t="shared" si="74"/>
        <v/>
      </c>
      <c r="CQ137" s="203" t="str">
        <f t="shared" si="59"/>
        <v/>
      </c>
      <c r="CR137" s="203" t="str">
        <f t="shared" si="60"/>
        <v/>
      </c>
      <c r="CS137" s="203" t="str">
        <f t="shared" si="61"/>
        <v/>
      </c>
      <c r="CT137" s="256" t="str">
        <f t="shared" si="62"/>
        <v/>
      </c>
      <c r="CU137" s="257" t="str">
        <f t="shared" si="63"/>
        <v/>
      </c>
      <c r="CV137" s="258" t="str">
        <f t="shared" si="64"/>
        <v/>
      </c>
      <c r="CW137" s="115"/>
      <c r="CX137" s="115"/>
      <c r="CY137" s="115"/>
      <c r="CZ137" s="115"/>
      <c r="DA137" s="115"/>
      <c r="DB137" s="115"/>
      <c r="DC137" s="115"/>
      <c r="DD137" s="115"/>
      <c r="DE137" s="115"/>
      <c r="DF137" s="115"/>
      <c r="DG137" s="115"/>
      <c r="DH137" s="115"/>
      <c r="DI137" s="125"/>
    </row>
    <row r="138" spans="2:113" ht="15.95" customHeight="1">
      <c r="B138" s="161">
        <v>108</v>
      </c>
      <c r="C138" s="670"/>
      <c r="D138" s="671"/>
      <c r="E138" s="671"/>
      <c r="F138" s="672"/>
      <c r="G138" s="673"/>
      <c r="H138" s="673"/>
      <c r="I138" s="674"/>
      <c r="J138" s="675"/>
      <c r="K138" s="682"/>
      <c r="L138" s="682"/>
      <c r="M138" s="682"/>
      <c r="N138" s="682"/>
      <c r="O138" s="682"/>
      <c r="P138" s="14" t="s">
        <v>3</v>
      </c>
      <c r="Q138" s="145" t="s">
        <v>3</v>
      </c>
      <c r="R138" s="145" t="s">
        <v>3</v>
      </c>
      <c r="S138" s="79" t="s">
        <v>3</v>
      </c>
      <c r="T138" s="683"/>
      <c r="U138" s="684"/>
      <c r="V138" s="685"/>
      <c r="W138" s="14" t="s">
        <v>3</v>
      </c>
      <c r="X138" s="145" t="s">
        <v>3</v>
      </c>
      <c r="Y138" s="145" t="s">
        <v>3</v>
      </c>
      <c r="Z138" s="79" t="s">
        <v>3</v>
      </c>
      <c r="AA138" s="683"/>
      <c r="AB138" s="684"/>
      <c r="AC138" s="684"/>
      <c r="AD138" s="14" t="s">
        <v>3</v>
      </c>
      <c r="AE138" s="16" t="s">
        <v>3</v>
      </c>
      <c r="AF138" s="16" t="s">
        <v>3</v>
      </c>
      <c r="AG138" s="16" t="s">
        <v>3</v>
      </c>
      <c r="AH138" s="16" t="s">
        <v>3</v>
      </c>
      <c r="AI138" s="79" t="s">
        <v>3</v>
      </c>
      <c r="AJ138" s="171"/>
      <c r="AK138" s="79" t="s">
        <v>3</v>
      </c>
      <c r="AL138" s="173"/>
      <c r="AM138" s="14" t="s">
        <v>3</v>
      </c>
      <c r="AN138" s="79" t="s">
        <v>3</v>
      </c>
      <c r="AO138" s="686"/>
      <c r="AP138" s="687"/>
      <c r="AQ138" s="687"/>
      <c r="AR138" s="687"/>
      <c r="AS138" s="251" t="str">
        <f t="shared" si="67"/>
        <v/>
      </c>
      <c r="AT138" s="14" t="s">
        <v>3</v>
      </c>
      <c r="AU138" s="16" t="s">
        <v>3</v>
      </c>
      <c r="AV138" s="154" t="s">
        <v>3</v>
      </c>
      <c r="AW138" s="159" t="s">
        <v>3</v>
      </c>
      <c r="AX138" s="79" t="s">
        <v>3</v>
      </c>
      <c r="AY138" s="79" t="s">
        <v>3</v>
      </c>
      <c r="AZ138" s="154" t="s">
        <v>3</v>
      </c>
      <c r="BA138" s="259"/>
      <c r="BB138" s="657" t="str">
        <f>IF($F$12="","",IF($BA138="","",HLOOKUP($F$12,別紙mast!$D$4:$K$7,3,FALSE)))</f>
        <v/>
      </c>
      <c r="BC138" s="657"/>
      <c r="BD138" s="260" t="str">
        <f t="shared" si="65"/>
        <v/>
      </c>
      <c r="BE138" s="260" t="str">
        <f>IF($F$12="","",IF($BA138="","",HLOOKUP($F$12,別紙mast!$D$9:$K$11,3,FALSE)))</f>
        <v/>
      </c>
      <c r="BF138" s="175" t="str">
        <f t="shared" si="66"/>
        <v/>
      </c>
      <c r="BG138" s="272"/>
      <c r="BH138" s="656" t="str">
        <f>IF($F$12="","",IF($BG138="","",HLOOKUP($F$12,別紙mast!$D$4:$K$7,4,FALSE)))</f>
        <v/>
      </c>
      <c r="BI138" s="656"/>
      <c r="BJ138" s="261" t="str">
        <f t="shared" si="46"/>
        <v/>
      </c>
      <c r="BK138" s="264"/>
      <c r="BL138" s="265"/>
      <c r="BM138" s="265"/>
      <c r="BN138" s="266"/>
      <c r="BO138" s="222"/>
      <c r="BP138" s="223"/>
      <c r="BQ138" s="223"/>
      <c r="BR138" s="224"/>
      <c r="BS138" s="267"/>
      <c r="BT138" s="268"/>
      <c r="BU138" s="270" t="str">
        <f t="shared" si="47"/>
        <v/>
      </c>
      <c r="BV138" s="269" t="str">
        <f t="shared" si="48"/>
        <v/>
      </c>
      <c r="BW138" s="247" t="str">
        <f t="shared" si="49"/>
        <v/>
      </c>
      <c r="BX138" s="271" t="str">
        <f t="shared" si="68"/>
        <v/>
      </c>
      <c r="BY138" s="410" t="str">
        <f t="shared" si="50"/>
        <v/>
      </c>
      <c r="BZ138" s="239"/>
      <c r="CA138" s="239"/>
      <c r="CB138" s="247" t="str">
        <f t="shared" si="69"/>
        <v/>
      </c>
      <c r="CC138" s="247" t="str">
        <f t="shared" si="70"/>
        <v/>
      </c>
      <c r="CD138" s="247" t="str">
        <f t="shared" si="71"/>
        <v/>
      </c>
      <c r="CE138" s="247" t="str">
        <f t="shared" si="72"/>
        <v/>
      </c>
      <c r="CF138" s="115"/>
      <c r="CG138" s="200" t="str">
        <f t="shared" si="51"/>
        <v/>
      </c>
      <c r="CH138" s="199" t="str">
        <f t="shared" si="52"/>
        <v/>
      </c>
      <c r="CI138" s="199" t="str">
        <f t="shared" si="53"/>
        <v/>
      </c>
      <c r="CJ138" s="199" t="str">
        <f t="shared" si="54"/>
        <v/>
      </c>
      <c r="CK138" s="203" t="str">
        <f t="shared" si="55"/>
        <v/>
      </c>
      <c r="CL138" s="203" t="str">
        <f t="shared" si="56"/>
        <v/>
      </c>
      <c r="CM138" s="203" t="str">
        <f t="shared" si="57"/>
        <v/>
      </c>
      <c r="CN138" s="203" t="str">
        <f t="shared" si="58"/>
        <v/>
      </c>
      <c r="CO138" s="199" t="str">
        <f t="shared" si="73"/>
        <v/>
      </c>
      <c r="CP138" s="226" t="str">
        <f t="shared" si="74"/>
        <v/>
      </c>
      <c r="CQ138" s="203" t="str">
        <f t="shared" si="59"/>
        <v/>
      </c>
      <c r="CR138" s="203" t="str">
        <f t="shared" si="60"/>
        <v/>
      </c>
      <c r="CS138" s="203" t="str">
        <f t="shared" si="61"/>
        <v/>
      </c>
      <c r="CT138" s="256" t="str">
        <f t="shared" si="62"/>
        <v/>
      </c>
      <c r="CU138" s="257" t="str">
        <f t="shared" si="63"/>
        <v/>
      </c>
      <c r="CV138" s="258" t="str">
        <f t="shared" si="64"/>
        <v/>
      </c>
      <c r="CW138" s="115"/>
      <c r="CX138" s="115"/>
      <c r="CY138" s="115"/>
      <c r="CZ138" s="115"/>
      <c r="DA138" s="115"/>
      <c r="DB138" s="115"/>
      <c r="DC138" s="115"/>
      <c r="DD138" s="115"/>
      <c r="DE138" s="115"/>
      <c r="DF138" s="115"/>
      <c r="DG138" s="115"/>
      <c r="DH138" s="115"/>
      <c r="DI138" s="125"/>
    </row>
    <row r="139" spans="2:113" ht="15.95" customHeight="1">
      <c r="B139" s="161">
        <v>109</v>
      </c>
      <c r="C139" s="670"/>
      <c r="D139" s="671"/>
      <c r="E139" s="671"/>
      <c r="F139" s="672"/>
      <c r="G139" s="673"/>
      <c r="H139" s="673"/>
      <c r="I139" s="674"/>
      <c r="J139" s="675"/>
      <c r="K139" s="682"/>
      <c r="L139" s="682"/>
      <c r="M139" s="682"/>
      <c r="N139" s="682"/>
      <c r="O139" s="682"/>
      <c r="P139" s="14" t="s">
        <v>3</v>
      </c>
      <c r="Q139" s="145" t="s">
        <v>3</v>
      </c>
      <c r="R139" s="145" t="s">
        <v>3</v>
      </c>
      <c r="S139" s="79" t="s">
        <v>3</v>
      </c>
      <c r="T139" s="683"/>
      <c r="U139" s="684"/>
      <c r="V139" s="685"/>
      <c r="W139" s="14" t="s">
        <v>3</v>
      </c>
      <c r="X139" s="145" t="s">
        <v>3</v>
      </c>
      <c r="Y139" s="145" t="s">
        <v>3</v>
      </c>
      <c r="Z139" s="79" t="s">
        <v>3</v>
      </c>
      <c r="AA139" s="683"/>
      <c r="AB139" s="684"/>
      <c r="AC139" s="684"/>
      <c r="AD139" s="14" t="s">
        <v>3</v>
      </c>
      <c r="AE139" s="16" t="s">
        <v>3</v>
      </c>
      <c r="AF139" s="16" t="s">
        <v>3</v>
      </c>
      <c r="AG139" s="16" t="s">
        <v>3</v>
      </c>
      <c r="AH139" s="16" t="s">
        <v>3</v>
      </c>
      <c r="AI139" s="79" t="s">
        <v>3</v>
      </c>
      <c r="AJ139" s="171"/>
      <c r="AK139" s="79" t="s">
        <v>3</v>
      </c>
      <c r="AL139" s="173"/>
      <c r="AM139" s="14" t="s">
        <v>3</v>
      </c>
      <c r="AN139" s="79" t="s">
        <v>3</v>
      </c>
      <c r="AO139" s="686"/>
      <c r="AP139" s="687"/>
      <c r="AQ139" s="687"/>
      <c r="AR139" s="687"/>
      <c r="AS139" s="251" t="str">
        <f t="shared" si="67"/>
        <v/>
      </c>
      <c r="AT139" s="14" t="s">
        <v>3</v>
      </c>
      <c r="AU139" s="16" t="s">
        <v>3</v>
      </c>
      <c r="AV139" s="154" t="s">
        <v>3</v>
      </c>
      <c r="AW139" s="159" t="s">
        <v>3</v>
      </c>
      <c r="AX139" s="79" t="s">
        <v>3</v>
      </c>
      <c r="AY139" s="79" t="s">
        <v>3</v>
      </c>
      <c r="AZ139" s="154" t="s">
        <v>3</v>
      </c>
      <c r="BA139" s="259"/>
      <c r="BB139" s="657" t="str">
        <f>IF($F$12="","",IF($BA139="","",HLOOKUP($F$12,別紙mast!$D$4:$K$7,3,FALSE)))</f>
        <v/>
      </c>
      <c r="BC139" s="657"/>
      <c r="BD139" s="260" t="str">
        <f t="shared" si="65"/>
        <v/>
      </c>
      <c r="BE139" s="260" t="str">
        <f>IF($F$12="","",IF($BA139="","",HLOOKUP($F$12,別紙mast!$D$9:$K$11,3,FALSE)))</f>
        <v/>
      </c>
      <c r="BF139" s="175" t="str">
        <f t="shared" si="66"/>
        <v/>
      </c>
      <c r="BG139" s="272"/>
      <c r="BH139" s="656" t="str">
        <f>IF($F$12="","",IF($BG139="","",HLOOKUP($F$12,別紙mast!$D$4:$K$7,4,FALSE)))</f>
        <v/>
      </c>
      <c r="BI139" s="656"/>
      <c r="BJ139" s="261" t="str">
        <f t="shared" si="46"/>
        <v/>
      </c>
      <c r="BK139" s="264"/>
      <c r="BL139" s="265"/>
      <c r="BM139" s="265"/>
      <c r="BN139" s="266"/>
      <c r="BO139" s="222"/>
      <c r="BP139" s="223"/>
      <c r="BQ139" s="223"/>
      <c r="BR139" s="224"/>
      <c r="BS139" s="267"/>
      <c r="BT139" s="268"/>
      <c r="BU139" s="270" t="str">
        <f t="shared" si="47"/>
        <v/>
      </c>
      <c r="BV139" s="269" t="str">
        <f t="shared" si="48"/>
        <v/>
      </c>
      <c r="BW139" s="247" t="str">
        <f t="shared" si="49"/>
        <v/>
      </c>
      <c r="BX139" s="271" t="str">
        <f t="shared" si="68"/>
        <v/>
      </c>
      <c r="BY139" s="410" t="str">
        <f t="shared" si="50"/>
        <v/>
      </c>
      <c r="BZ139" s="239"/>
      <c r="CA139" s="239"/>
      <c r="CB139" s="247" t="str">
        <f t="shared" si="69"/>
        <v/>
      </c>
      <c r="CC139" s="247" t="str">
        <f t="shared" si="70"/>
        <v/>
      </c>
      <c r="CD139" s="247" t="str">
        <f t="shared" si="71"/>
        <v/>
      </c>
      <c r="CE139" s="247" t="str">
        <f t="shared" si="72"/>
        <v/>
      </c>
      <c r="CF139" s="115"/>
      <c r="CG139" s="200" t="str">
        <f t="shared" si="51"/>
        <v/>
      </c>
      <c r="CH139" s="199" t="str">
        <f t="shared" si="52"/>
        <v/>
      </c>
      <c r="CI139" s="199" t="str">
        <f t="shared" si="53"/>
        <v/>
      </c>
      <c r="CJ139" s="199" t="str">
        <f t="shared" si="54"/>
        <v/>
      </c>
      <c r="CK139" s="203" t="str">
        <f t="shared" si="55"/>
        <v/>
      </c>
      <c r="CL139" s="203" t="str">
        <f t="shared" si="56"/>
        <v/>
      </c>
      <c r="CM139" s="203" t="str">
        <f t="shared" si="57"/>
        <v/>
      </c>
      <c r="CN139" s="203" t="str">
        <f t="shared" si="58"/>
        <v/>
      </c>
      <c r="CO139" s="199" t="str">
        <f t="shared" si="73"/>
        <v/>
      </c>
      <c r="CP139" s="226" t="str">
        <f t="shared" si="74"/>
        <v/>
      </c>
      <c r="CQ139" s="203" t="str">
        <f t="shared" si="59"/>
        <v/>
      </c>
      <c r="CR139" s="203" t="str">
        <f t="shared" si="60"/>
        <v/>
      </c>
      <c r="CS139" s="203" t="str">
        <f t="shared" si="61"/>
        <v/>
      </c>
      <c r="CT139" s="256" t="str">
        <f t="shared" si="62"/>
        <v/>
      </c>
      <c r="CU139" s="257" t="str">
        <f t="shared" si="63"/>
        <v/>
      </c>
      <c r="CV139" s="258" t="str">
        <f t="shared" si="64"/>
        <v/>
      </c>
      <c r="CW139" s="115"/>
      <c r="CX139" s="115"/>
      <c r="CY139" s="115"/>
      <c r="CZ139" s="115"/>
      <c r="DA139" s="115"/>
      <c r="DB139" s="115"/>
      <c r="DC139" s="115"/>
      <c r="DD139" s="115"/>
      <c r="DE139" s="115"/>
      <c r="DF139" s="115"/>
      <c r="DG139" s="115"/>
      <c r="DH139" s="115"/>
      <c r="DI139" s="125"/>
    </row>
    <row r="140" spans="2:113" ht="15.95" customHeight="1">
      <c r="B140" s="161">
        <v>110</v>
      </c>
      <c r="C140" s="670"/>
      <c r="D140" s="671"/>
      <c r="E140" s="671"/>
      <c r="F140" s="672"/>
      <c r="G140" s="673"/>
      <c r="H140" s="673"/>
      <c r="I140" s="674"/>
      <c r="J140" s="675"/>
      <c r="K140" s="682"/>
      <c r="L140" s="682"/>
      <c r="M140" s="682"/>
      <c r="N140" s="682"/>
      <c r="O140" s="682"/>
      <c r="P140" s="14" t="s">
        <v>3</v>
      </c>
      <c r="Q140" s="145" t="s">
        <v>3</v>
      </c>
      <c r="R140" s="145" t="s">
        <v>3</v>
      </c>
      <c r="S140" s="79" t="s">
        <v>3</v>
      </c>
      <c r="T140" s="683"/>
      <c r="U140" s="684"/>
      <c r="V140" s="685"/>
      <c r="W140" s="14" t="s">
        <v>3</v>
      </c>
      <c r="X140" s="145" t="s">
        <v>3</v>
      </c>
      <c r="Y140" s="145" t="s">
        <v>3</v>
      </c>
      <c r="Z140" s="79" t="s">
        <v>3</v>
      </c>
      <c r="AA140" s="683"/>
      <c r="AB140" s="684"/>
      <c r="AC140" s="684"/>
      <c r="AD140" s="14" t="s">
        <v>3</v>
      </c>
      <c r="AE140" s="16" t="s">
        <v>3</v>
      </c>
      <c r="AF140" s="16" t="s">
        <v>3</v>
      </c>
      <c r="AG140" s="16" t="s">
        <v>3</v>
      </c>
      <c r="AH140" s="16" t="s">
        <v>3</v>
      </c>
      <c r="AI140" s="79" t="s">
        <v>3</v>
      </c>
      <c r="AJ140" s="171"/>
      <c r="AK140" s="79" t="s">
        <v>3</v>
      </c>
      <c r="AL140" s="173"/>
      <c r="AM140" s="14" t="s">
        <v>3</v>
      </c>
      <c r="AN140" s="79" t="s">
        <v>3</v>
      </c>
      <c r="AO140" s="686"/>
      <c r="AP140" s="687"/>
      <c r="AQ140" s="687"/>
      <c r="AR140" s="687"/>
      <c r="AS140" s="251" t="str">
        <f t="shared" si="67"/>
        <v/>
      </c>
      <c r="AT140" s="14" t="s">
        <v>3</v>
      </c>
      <c r="AU140" s="16" t="s">
        <v>3</v>
      </c>
      <c r="AV140" s="154" t="s">
        <v>3</v>
      </c>
      <c r="AW140" s="159" t="s">
        <v>3</v>
      </c>
      <c r="AX140" s="79" t="s">
        <v>3</v>
      </c>
      <c r="AY140" s="79" t="s">
        <v>3</v>
      </c>
      <c r="AZ140" s="154" t="s">
        <v>3</v>
      </c>
      <c r="BA140" s="259"/>
      <c r="BB140" s="657" t="str">
        <f>IF($F$12="","",IF($BA140="","",HLOOKUP($F$12,別紙mast!$D$4:$K$7,3,FALSE)))</f>
        <v/>
      </c>
      <c r="BC140" s="657"/>
      <c r="BD140" s="260" t="str">
        <f t="shared" si="65"/>
        <v/>
      </c>
      <c r="BE140" s="260" t="str">
        <f>IF($F$12="","",IF($BA140="","",HLOOKUP($F$12,別紙mast!$D$9:$K$11,3,FALSE)))</f>
        <v/>
      </c>
      <c r="BF140" s="175" t="str">
        <f t="shared" si="66"/>
        <v/>
      </c>
      <c r="BG140" s="272"/>
      <c r="BH140" s="656" t="str">
        <f>IF($F$12="","",IF($BG140="","",HLOOKUP($F$12,別紙mast!$D$4:$K$7,4,FALSE)))</f>
        <v/>
      </c>
      <c r="BI140" s="656"/>
      <c r="BJ140" s="261" t="str">
        <f t="shared" si="46"/>
        <v/>
      </c>
      <c r="BK140" s="264"/>
      <c r="BL140" s="265"/>
      <c r="BM140" s="265"/>
      <c r="BN140" s="266"/>
      <c r="BO140" s="222"/>
      <c r="BP140" s="223"/>
      <c r="BQ140" s="223"/>
      <c r="BR140" s="224"/>
      <c r="BS140" s="267"/>
      <c r="BT140" s="268"/>
      <c r="BU140" s="270" t="str">
        <f t="shared" si="47"/>
        <v/>
      </c>
      <c r="BV140" s="269" t="str">
        <f t="shared" si="48"/>
        <v/>
      </c>
      <c r="BW140" s="247" t="str">
        <f t="shared" si="49"/>
        <v/>
      </c>
      <c r="BX140" s="271" t="str">
        <f t="shared" si="68"/>
        <v/>
      </c>
      <c r="BY140" s="410" t="str">
        <f t="shared" si="50"/>
        <v/>
      </c>
      <c r="BZ140" s="239"/>
      <c r="CA140" s="239"/>
      <c r="CB140" s="247" t="str">
        <f t="shared" si="69"/>
        <v/>
      </c>
      <c r="CC140" s="247" t="str">
        <f t="shared" si="70"/>
        <v/>
      </c>
      <c r="CD140" s="247" t="str">
        <f t="shared" si="71"/>
        <v/>
      </c>
      <c r="CE140" s="247" t="str">
        <f t="shared" si="72"/>
        <v/>
      </c>
      <c r="CF140" s="115"/>
      <c r="CG140" s="200" t="str">
        <f t="shared" si="51"/>
        <v/>
      </c>
      <c r="CH140" s="199" t="str">
        <f t="shared" si="52"/>
        <v/>
      </c>
      <c r="CI140" s="199" t="str">
        <f t="shared" si="53"/>
        <v/>
      </c>
      <c r="CJ140" s="199" t="str">
        <f t="shared" si="54"/>
        <v/>
      </c>
      <c r="CK140" s="203" t="str">
        <f t="shared" si="55"/>
        <v/>
      </c>
      <c r="CL140" s="203" t="str">
        <f t="shared" si="56"/>
        <v/>
      </c>
      <c r="CM140" s="203" t="str">
        <f t="shared" si="57"/>
        <v/>
      </c>
      <c r="CN140" s="203" t="str">
        <f t="shared" si="58"/>
        <v/>
      </c>
      <c r="CO140" s="199" t="str">
        <f t="shared" si="73"/>
        <v/>
      </c>
      <c r="CP140" s="226" t="str">
        <f t="shared" si="74"/>
        <v/>
      </c>
      <c r="CQ140" s="203" t="str">
        <f t="shared" si="59"/>
        <v/>
      </c>
      <c r="CR140" s="203" t="str">
        <f t="shared" si="60"/>
        <v/>
      </c>
      <c r="CS140" s="203" t="str">
        <f t="shared" si="61"/>
        <v/>
      </c>
      <c r="CT140" s="256" t="str">
        <f t="shared" si="62"/>
        <v/>
      </c>
      <c r="CU140" s="257" t="str">
        <f t="shared" si="63"/>
        <v/>
      </c>
      <c r="CV140" s="258" t="str">
        <f t="shared" si="64"/>
        <v/>
      </c>
      <c r="CW140" s="115"/>
      <c r="CX140" s="115"/>
      <c r="CY140" s="115"/>
      <c r="CZ140" s="115"/>
      <c r="DA140" s="115"/>
      <c r="DB140" s="115"/>
      <c r="DC140" s="115"/>
      <c r="DD140" s="115"/>
      <c r="DE140" s="115"/>
      <c r="DF140" s="115"/>
      <c r="DG140" s="115"/>
      <c r="DH140" s="115"/>
      <c r="DI140" s="125"/>
    </row>
    <row r="141" spans="2:113" ht="15.95" customHeight="1">
      <c r="B141" s="161">
        <v>111</v>
      </c>
      <c r="C141" s="670"/>
      <c r="D141" s="671"/>
      <c r="E141" s="671"/>
      <c r="F141" s="672"/>
      <c r="G141" s="673"/>
      <c r="H141" s="673"/>
      <c r="I141" s="674"/>
      <c r="J141" s="675"/>
      <c r="K141" s="682"/>
      <c r="L141" s="682"/>
      <c r="M141" s="682"/>
      <c r="N141" s="682"/>
      <c r="O141" s="682"/>
      <c r="P141" s="14" t="s">
        <v>3</v>
      </c>
      <c r="Q141" s="145" t="s">
        <v>3</v>
      </c>
      <c r="R141" s="145" t="s">
        <v>3</v>
      </c>
      <c r="S141" s="79" t="s">
        <v>3</v>
      </c>
      <c r="T141" s="683"/>
      <c r="U141" s="684"/>
      <c r="V141" s="685"/>
      <c r="W141" s="14" t="s">
        <v>3</v>
      </c>
      <c r="X141" s="145" t="s">
        <v>3</v>
      </c>
      <c r="Y141" s="145" t="s">
        <v>3</v>
      </c>
      <c r="Z141" s="79" t="s">
        <v>3</v>
      </c>
      <c r="AA141" s="683"/>
      <c r="AB141" s="684"/>
      <c r="AC141" s="684"/>
      <c r="AD141" s="14" t="s">
        <v>3</v>
      </c>
      <c r="AE141" s="16" t="s">
        <v>3</v>
      </c>
      <c r="AF141" s="16" t="s">
        <v>3</v>
      </c>
      <c r="AG141" s="16" t="s">
        <v>3</v>
      </c>
      <c r="AH141" s="16" t="s">
        <v>3</v>
      </c>
      <c r="AI141" s="79" t="s">
        <v>3</v>
      </c>
      <c r="AJ141" s="171"/>
      <c r="AK141" s="79" t="s">
        <v>3</v>
      </c>
      <c r="AL141" s="173"/>
      <c r="AM141" s="14" t="s">
        <v>3</v>
      </c>
      <c r="AN141" s="79" t="s">
        <v>3</v>
      </c>
      <c r="AO141" s="686"/>
      <c r="AP141" s="687"/>
      <c r="AQ141" s="687"/>
      <c r="AR141" s="687"/>
      <c r="AS141" s="251" t="str">
        <f t="shared" si="67"/>
        <v/>
      </c>
      <c r="AT141" s="14" t="s">
        <v>3</v>
      </c>
      <c r="AU141" s="16" t="s">
        <v>3</v>
      </c>
      <c r="AV141" s="154" t="s">
        <v>3</v>
      </c>
      <c r="AW141" s="159" t="s">
        <v>3</v>
      </c>
      <c r="AX141" s="79" t="s">
        <v>3</v>
      </c>
      <c r="AY141" s="79" t="s">
        <v>3</v>
      </c>
      <c r="AZ141" s="154" t="s">
        <v>3</v>
      </c>
      <c r="BA141" s="259"/>
      <c r="BB141" s="657" t="str">
        <f>IF($F$12="","",IF($BA141="","",HLOOKUP($F$12,別紙mast!$D$4:$K$7,3,FALSE)))</f>
        <v/>
      </c>
      <c r="BC141" s="657"/>
      <c r="BD141" s="260" t="str">
        <f t="shared" si="65"/>
        <v/>
      </c>
      <c r="BE141" s="260" t="str">
        <f>IF($F$12="","",IF($BA141="","",HLOOKUP($F$12,別紙mast!$D$9:$K$11,3,FALSE)))</f>
        <v/>
      </c>
      <c r="BF141" s="175" t="str">
        <f t="shared" si="66"/>
        <v/>
      </c>
      <c r="BG141" s="272"/>
      <c r="BH141" s="656" t="str">
        <f>IF($F$12="","",IF($BG141="","",HLOOKUP($F$12,別紙mast!$D$4:$K$7,4,FALSE)))</f>
        <v/>
      </c>
      <c r="BI141" s="656"/>
      <c r="BJ141" s="261" t="str">
        <f t="shared" si="46"/>
        <v/>
      </c>
      <c r="BK141" s="264"/>
      <c r="BL141" s="265"/>
      <c r="BM141" s="265"/>
      <c r="BN141" s="266"/>
      <c r="BO141" s="222"/>
      <c r="BP141" s="223"/>
      <c r="BQ141" s="223"/>
      <c r="BR141" s="224"/>
      <c r="BS141" s="267"/>
      <c r="BT141" s="268"/>
      <c r="BU141" s="270" t="str">
        <f t="shared" si="47"/>
        <v/>
      </c>
      <c r="BV141" s="269" t="str">
        <f t="shared" si="48"/>
        <v/>
      </c>
      <c r="BW141" s="247" t="str">
        <f t="shared" si="49"/>
        <v/>
      </c>
      <c r="BX141" s="271" t="str">
        <f t="shared" si="68"/>
        <v/>
      </c>
      <c r="BY141" s="410" t="str">
        <f t="shared" si="50"/>
        <v/>
      </c>
      <c r="BZ141" s="239"/>
      <c r="CA141" s="239"/>
      <c r="CB141" s="247" t="str">
        <f t="shared" si="69"/>
        <v/>
      </c>
      <c r="CC141" s="247" t="str">
        <f t="shared" si="70"/>
        <v/>
      </c>
      <c r="CD141" s="247" t="str">
        <f t="shared" si="71"/>
        <v/>
      </c>
      <c r="CE141" s="247" t="str">
        <f t="shared" si="72"/>
        <v/>
      </c>
      <c r="CF141" s="115"/>
      <c r="CG141" s="200" t="str">
        <f t="shared" si="51"/>
        <v/>
      </c>
      <c r="CH141" s="199" t="str">
        <f t="shared" si="52"/>
        <v/>
      </c>
      <c r="CI141" s="199" t="str">
        <f t="shared" si="53"/>
        <v/>
      </c>
      <c r="CJ141" s="199" t="str">
        <f t="shared" si="54"/>
        <v/>
      </c>
      <c r="CK141" s="203" t="str">
        <f t="shared" si="55"/>
        <v/>
      </c>
      <c r="CL141" s="203" t="str">
        <f t="shared" si="56"/>
        <v/>
      </c>
      <c r="CM141" s="203" t="str">
        <f t="shared" si="57"/>
        <v/>
      </c>
      <c r="CN141" s="203" t="str">
        <f t="shared" si="58"/>
        <v/>
      </c>
      <c r="CO141" s="199" t="str">
        <f t="shared" si="73"/>
        <v/>
      </c>
      <c r="CP141" s="226" t="str">
        <f t="shared" si="74"/>
        <v/>
      </c>
      <c r="CQ141" s="203" t="str">
        <f t="shared" si="59"/>
        <v/>
      </c>
      <c r="CR141" s="203" t="str">
        <f t="shared" si="60"/>
        <v/>
      </c>
      <c r="CS141" s="203" t="str">
        <f t="shared" si="61"/>
        <v/>
      </c>
      <c r="CT141" s="256" t="str">
        <f t="shared" si="62"/>
        <v/>
      </c>
      <c r="CU141" s="257" t="str">
        <f t="shared" si="63"/>
        <v/>
      </c>
      <c r="CV141" s="258" t="str">
        <f t="shared" si="64"/>
        <v/>
      </c>
      <c r="CW141" s="115"/>
      <c r="CX141" s="115"/>
      <c r="CY141" s="115"/>
      <c r="CZ141" s="115"/>
      <c r="DA141" s="115"/>
      <c r="DB141" s="115"/>
      <c r="DC141" s="115"/>
      <c r="DD141" s="115"/>
      <c r="DE141" s="115"/>
      <c r="DF141" s="115"/>
      <c r="DG141" s="115"/>
      <c r="DH141" s="115"/>
      <c r="DI141" s="125"/>
    </row>
    <row r="142" spans="2:113" ht="15.95" customHeight="1">
      <c r="B142" s="161">
        <v>112</v>
      </c>
      <c r="C142" s="670"/>
      <c r="D142" s="671"/>
      <c r="E142" s="671"/>
      <c r="F142" s="672"/>
      <c r="G142" s="673"/>
      <c r="H142" s="673"/>
      <c r="I142" s="674"/>
      <c r="J142" s="675"/>
      <c r="K142" s="682"/>
      <c r="L142" s="682"/>
      <c r="M142" s="682"/>
      <c r="N142" s="682"/>
      <c r="O142" s="682"/>
      <c r="P142" s="14" t="s">
        <v>3</v>
      </c>
      <c r="Q142" s="145" t="s">
        <v>3</v>
      </c>
      <c r="R142" s="145" t="s">
        <v>3</v>
      </c>
      <c r="S142" s="79" t="s">
        <v>3</v>
      </c>
      <c r="T142" s="683"/>
      <c r="U142" s="684"/>
      <c r="V142" s="685"/>
      <c r="W142" s="14" t="s">
        <v>3</v>
      </c>
      <c r="X142" s="145" t="s">
        <v>3</v>
      </c>
      <c r="Y142" s="145" t="s">
        <v>3</v>
      </c>
      <c r="Z142" s="79" t="s">
        <v>3</v>
      </c>
      <c r="AA142" s="683"/>
      <c r="AB142" s="684"/>
      <c r="AC142" s="684"/>
      <c r="AD142" s="14" t="s">
        <v>3</v>
      </c>
      <c r="AE142" s="16" t="s">
        <v>3</v>
      </c>
      <c r="AF142" s="16" t="s">
        <v>3</v>
      </c>
      <c r="AG142" s="16" t="s">
        <v>3</v>
      </c>
      <c r="AH142" s="16" t="s">
        <v>3</v>
      </c>
      <c r="AI142" s="79" t="s">
        <v>3</v>
      </c>
      <c r="AJ142" s="171"/>
      <c r="AK142" s="79" t="s">
        <v>3</v>
      </c>
      <c r="AL142" s="173"/>
      <c r="AM142" s="14" t="s">
        <v>3</v>
      </c>
      <c r="AN142" s="79" t="s">
        <v>3</v>
      </c>
      <c r="AO142" s="686"/>
      <c r="AP142" s="687"/>
      <c r="AQ142" s="687"/>
      <c r="AR142" s="687"/>
      <c r="AS142" s="251" t="str">
        <f t="shared" si="67"/>
        <v/>
      </c>
      <c r="AT142" s="14" t="s">
        <v>3</v>
      </c>
      <c r="AU142" s="16" t="s">
        <v>3</v>
      </c>
      <c r="AV142" s="154" t="s">
        <v>3</v>
      </c>
      <c r="AW142" s="159" t="s">
        <v>3</v>
      </c>
      <c r="AX142" s="79" t="s">
        <v>3</v>
      </c>
      <c r="AY142" s="79" t="s">
        <v>3</v>
      </c>
      <c r="AZ142" s="154" t="s">
        <v>3</v>
      </c>
      <c r="BA142" s="259"/>
      <c r="BB142" s="657" t="str">
        <f>IF($F$12="","",IF($BA142="","",HLOOKUP($F$12,別紙mast!$D$4:$K$7,3,FALSE)))</f>
        <v/>
      </c>
      <c r="BC142" s="657"/>
      <c r="BD142" s="260" t="str">
        <f t="shared" si="65"/>
        <v/>
      </c>
      <c r="BE142" s="260" t="str">
        <f>IF($F$12="","",IF($BA142="","",HLOOKUP($F$12,別紙mast!$D$9:$K$11,3,FALSE)))</f>
        <v/>
      </c>
      <c r="BF142" s="175" t="str">
        <f t="shared" si="66"/>
        <v/>
      </c>
      <c r="BG142" s="272"/>
      <c r="BH142" s="656" t="str">
        <f>IF($F$12="","",IF($BG142="","",HLOOKUP($F$12,別紙mast!$D$4:$K$7,4,FALSE)))</f>
        <v/>
      </c>
      <c r="BI142" s="656"/>
      <c r="BJ142" s="261" t="str">
        <f t="shared" si="46"/>
        <v/>
      </c>
      <c r="BK142" s="264"/>
      <c r="BL142" s="265"/>
      <c r="BM142" s="265"/>
      <c r="BN142" s="266"/>
      <c r="BO142" s="222"/>
      <c r="BP142" s="223"/>
      <c r="BQ142" s="223"/>
      <c r="BR142" s="224"/>
      <c r="BS142" s="267"/>
      <c r="BT142" s="268"/>
      <c r="BU142" s="270" t="str">
        <f t="shared" si="47"/>
        <v/>
      </c>
      <c r="BV142" s="269" t="str">
        <f t="shared" si="48"/>
        <v/>
      </c>
      <c r="BW142" s="247" t="str">
        <f t="shared" si="49"/>
        <v/>
      </c>
      <c r="BX142" s="271" t="str">
        <f t="shared" si="68"/>
        <v/>
      </c>
      <c r="BY142" s="410" t="str">
        <f t="shared" si="50"/>
        <v/>
      </c>
      <c r="BZ142" s="239"/>
      <c r="CA142" s="239"/>
      <c r="CB142" s="247" t="str">
        <f t="shared" si="69"/>
        <v/>
      </c>
      <c r="CC142" s="247" t="str">
        <f t="shared" si="70"/>
        <v/>
      </c>
      <c r="CD142" s="247" t="str">
        <f t="shared" si="71"/>
        <v/>
      </c>
      <c r="CE142" s="247" t="str">
        <f t="shared" si="72"/>
        <v/>
      </c>
      <c r="CF142" s="115"/>
      <c r="CG142" s="200" t="str">
        <f t="shared" si="51"/>
        <v/>
      </c>
      <c r="CH142" s="199" t="str">
        <f t="shared" si="52"/>
        <v/>
      </c>
      <c r="CI142" s="199" t="str">
        <f t="shared" si="53"/>
        <v/>
      </c>
      <c r="CJ142" s="199" t="str">
        <f t="shared" si="54"/>
        <v/>
      </c>
      <c r="CK142" s="203" t="str">
        <f t="shared" si="55"/>
        <v/>
      </c>
      <c r="CL142" s="203" t="str">
        <f t="shared" si="56"/>
        <v/>
      </c>
      <c r="CM142" s="203" t="str">
        <f t="shared" si="57"/>
        <v/>
      </c>
      <c r="CN142" s="203" t="str">
        <f t="shared" si="58"/>
        <v/>
      </c>
      <c r="CO142" s="199" t="str">
        <f t="shared" si="73"/>
        <v/>
      </c>
      <c r="CP142" s="226" t="str">
        <f t="shared" si="74"/>
        <v/>
      </c>
      <c r="CQ142" s="203" t="str">
        <f t="shared" si="59"/>
        <v/>
      </c>
      <c r="CR142" s="203" t="str">
        <f t="shared" si="60"/>
        <v/>
      </c>
      <c r="CS142" s="203" t="str">
        <f t="shared" si="61"/>
        <v/>
      </c>
      <c r="CT142" s="256" t="str">
        <f t="shared" si="62"/>
        <v/>
      </c>
      <c r="CU142" s="257" t="str">
        <f t="shared" si="63"/>
        <v/>
      </c>
      <c r="CV142" s="258" t="str">
        <f t="shared" si="64"/>
        <v/>
      </c>
      <c r="CW142" s="115"/>
      <c r="CX142" s="115"/>
      <c r="CY142" s="115"/>
      <c r="CZ142" s="115"/>
      <c r="DA142" s="115"/>
      <c r="DB142" s="115"/>
      <c r="DC142" s="115"/>
      <c r="DD142" s="115"/>
      <c r="DE142" s="115"/>
      <c r="DF142" s="115"/>
      <c r="DG142" s="115"/>
      <c r="DH142" s="115"/>
      <c r="DI142" s="125"/>
    </row>
    <row r="143" spans="2:113" ht="15.95" customHeight="1">
      <c r="B143" s="161">
        <v>113</v>
      </c>
      <c r="C143" s="670"/>
      <c r="D143" s="671"/>
      <c r="E143" s="671"/>
      <c r="F143" s="672"/>
      <c r="G143" s="673"/>
      <c r="H143" s="673"/>
      <c r="I143" s="674"/>
      <c r="J143" s="675"/>
      <c r="K143" s="682"/>
      <c r="L143" s="682"/>
      <c r="M143" s="682"/>
      <c r="N143" s="682"/>
      <c r="O143" s="682"/>
      <c r="P143" s="14" t="s">
        <v>3</v>
      </c>
      <c r="Q143" s="145" t="s">
        <v>3</v>
      </c>
      <c r="R143" s="145" t="s">
        <v>3</v>
      </c>
      <c r="S143" s="79" t="s">
        <v>3</v>
      </c>
      <c r="T143" s="683"/>
      <c r="U143" s="684"/>
      <c r="V143" s="685"/>
      <c r="W143" s="14" t="s">
        <v>3</v>
      </c>
      <c r="X143" s="145" t="s">
        <v>3</v>
      </c>
      <c r="Y143" s="145" t="s">
        <v>3</v>
      </c>
      <c r="Z143" s="79" t="s">
        <v>3</v>
      </c>
      <c r="AA143" s="683"/>
      <c r="AB143" s="684"/>
      <c r="AC143" s="684"/>
      <c r="AD143" s="14" t="s">
        <v>3</v>
      </c>
      <c r="AE143" s="16" t="s">
        <v>3</v>
      </c>
      <c r="AF143" s="16" t="s">
        <v>3</v>
      </c>
      <c r="AG143" s="16" t="s">
        <v>3</v>
      </c>
      <c r="AH143" s="16" t="s">
        <v>3</v>
      </c>
      <c r="AI143" s="79" t="s">
        <v>3</v>
      </c>
      <c r="AJ143" s="171"/>
      <c r="AK143" s="79" t="s">
        <v>3</v>
      </c>
      <c r="AL143" s="173"/>
      <c r="AM143" s="14" t="s">
        <v>3</v>
      </c>
      <c r="AN143" s="79" t="s">
        <v>3</v>
      </c>
      <c r="AO143" s="686"/>
      <c r="AP143" s="687"/>
      <c r="AQ143" s="687"/>
      <c r="AR143" s="687"/>
      <c r="AS143" s="251" t="str">
        <f t="shared" si="67"/>
        <v/>
      </c>
      <c r="AT143" s="14" t="s">
        <v>3</v>
      </c>
      <c r="AU143" s="16" t="s">
        <v>3</v>
      </c>
      <c r="AV143" s="154" t="s">
        <v>3</v>
      </c>
      <c r="AW143" s="159" t="s">
        <v>3</v>
      </c>
      <c r="AX143" s="79" t="s">
        <v>3</v>
      </c>
      <c r="AY143" s="79" t="s">
        <v>3</v>
      </c>
      <c r="AZ143" s="154" t="s">
        <v>3</v>
      </c>
      <c r="BA143" s="259"/>
      <c r="BB143" s="657" t="str">
        <f>IF($F$12="","",IF($BA143="","",HLOOKUP($F$12,別紙mast!$D$4:$K$7,3,FALSE)))</f>
        <v/>
      </c>
      <c r="BC143" s="657"/>
      <c r="BD143" s="260" t="str">
        <f t="shared" si="65"/>
        <v/>
      </c>
      <c r="BE143" s="260" t="str">
        <f>IF($F$12="","",IF($BA143="","",HLOOKUP($F$12,別紙mast!$D$9:$K$11,3,FALSE)))</f>
        <v/>
      </c>
      <c r="BF143" s="175" t="str">
        <f t="shared" si="66"/>
        <v/>
      </c>
      <c r="BG143" s="272"/>
      <c r="BH143" s="656" t="str">
        <f>IF($F$12="","",IF($BG143="","",HLOOKUP($F$12,別紙mast!$D$4:$K$7,4,FALSE)))</f>
        <v/>
      </c>
      <c r="BI143" s="656"/>
      <c r="BJ143" s="261" t="str">
        <f t="shared" si="46"/>
        <v/>
      </c>
      <c r="BK143" s="264"/>
      <c r="BL143" s="265"/>
      <c r="BM143" s="265"/>
      <c r="BN143" s="266"/>
      <c r="BO143" s="222"/>
      <c r="BP143" s="223"/>
      <c r="BQ143" s="223"/>
      <c r="BR143" s="224"/>
      <c r="BS143" s="267"/>
      <c r="BT143" s="268"/>
      <c r="BU143" s="270" t="str">
        <f t="shared" si="47"/>
        <v/>
      </c>
      <c r="BV143" s="269" t="str">
        <f t="shared" si="48"/>
        <v/>
      </c>
      <c r="BW143" s="247" t="str">
        <f t="shared" si="49"/>
        <v/>
      </c>
      <c r="BX143" s="271" t="str">
        <f t="shared" si="68"/>
        <v/>
      </c>
      <c r="BY143" s="410" t="str">
        <f t="shared" si="50"/>
        <v/>
      </c>
      <c r="BZ143" s="239"/>
      <c r="CA143" s="239"/>
      <c r="CB143" s="247" t="str">
        <f t="shared" si="69"/>
        <v/>
      </c>
      <c r="CC143" s="247" t="str">
        <f t="shared" si="70"/>
        <v/>
      </c>
      <c r="CD143" s="247" t="str">
        <f t="shared" si="71"/>
        <v/>
      </c>
      <c r="CE143" s="247" t="str">
        <f t="shared" si="72"/>
        <v/>
      </c>
      <c r="CF143" s="115"/>
      <c r="CG143" s="200" t="str">
        <f t="shared" si="51"/>
        <v/>
      </c>
      <c r="CH143" s="199" t="str">
        <f t="shared" si="52"/>
        <v/>
      </c>
      <c r="CI143" s="199" t="str">
        <f t="shared" si="53"/>
        <v/>
      </c>
      <c r="CJ143" s="199" t="str">
        <f t="shared" si="54"/>
        <v/>
      </c>
      <c r="CK143" s="203" t="str">
        <f t="shared" si="55"/>
        <v/>
      </c>
      <c r="CL143" s="203" t="str">
        <f t="shared" si="56"/>
        <v/>
      </c>
      <c r="CM143" s="203" t="str">
        <f t="shared" si="57"/>
        <v/>
      </c>
      <c r="CN143" s="203" t="str">
        <f t="shared" si="58"/>
        <v/>
      </c>
      <c r="CO143" s="199" t="str">
        <f t="shared" si="73"/>
        <v/>
      </c>
      <c r="CP143" s="226" t="str">
        <f t="shared" si="74"/>
        <v/>
      </c>
      <c r="CQ143" s="203" t="str">
        <f t="shared" si="59"/>
        <v/>
      </c>
      <c r="CR143" s="203" t="str">
        <f t="shared" si="60"/>
        <v/>
      </c>
      <c r="CS143" s="203" t="str">
        <f t="shared" si="61"/>
        <v/>
      </c>
      <c r="CT143" s="256" t="str">
        <f t="shared" si="62"/>
        <v/>
      </c>
      <c r="CU143" s="257" t="str">
        <f t="shared" si="63"/>
        <v/>
      </c>
      <c r="CV143" s="258" t="str">
        <f t="shared" si="64"/>
        <v/>
      </c>
      <c r="CW143" s="115"/>
      <c r="CX143" s="115"/>
      <c r="CY143" s="115"/>
      <c r="CZ143" s="115"/>
      <c r="DA143" s="115"/>
      <c r="DB143" s="115"/>
      <c r="DC143" s="115"/>
      <c r="DD143" s="115"/>
      <c r="DE143" s="115"/>
      <c r="DF143" s="115"/>
      <c r="DG143" s="115"/>
      <c r="DH143" s="115"/>
      <c r="DI143" s="125"/>
    </row>
    <row r="144" spans="2:113" ht="15.95" customHeight="1">
      <c r="B144" s="161">
        <v>114</v>
      </c>
      <c r="C144" s="670"/>
      <c r="D144" s="671"/>
      <c r="E144" s="671"/>
      <c r="F144" s="672"/>
      <c r="G144" s="673"/>
      <c r="H144" s="673"/>
      <c r="I144" s="674"/>
      <c r="J144" s="675"/>
      <c r="K144" s="682"/>
      <c r="L144" s="682"/>
      <c r="M144" s="682"/>
      <c r="N144" s="682"/>
      <c r="O144" s="682"/>
      <c r="P144" s="14" t="s">
        <v>3</v>
      </c>
      <c r="Q144" s="145" t="s">
        <v>3</v>
      </c>
      <c r="R144" s="145" t="s">
        <v>3</v>
      </c>
      <c r="S144" s="79" t="s">
        <v>3</v>
      </c>
      <c r="T144" s="683"/>
      <c r="U144" s="684"/>
      <c r="V144" s="685"/>
      <c r="W144" s="14" t="s">
        <v>3</v>
      </c>
      <c r="X144" s="145" t="s">
        <v>3</v>
      </c>
      <c r="Y144" s="145" t="s">
        <v>3</v>
      </c>
      <c r="Z144" s="79" t="s">
        <v>3</v>
      </c>
      <c r="AA144" s="683"/>
      <c r="AB144" s="684"/>
      <c r="AC144" s="684"/>
      <c r="AD144" s="14" t="s">
        <v>3</v>
      </c>
      <c r="AE144" s="16" t="s">
        <v>3</v>
      </c>
      <c r="AF144" s="16" t="s">
        <v>3</v>
      </c>
      <c r="AG144" s="16" t="s">
        <v>3</v>
      </c>
      <c r="AH144" s="16" t="s">
        <v>3</v>
      </c>
      <c r="AI144" s="79" t="s">
        <v>3</v>
      </c>
      <c r="AJ144" s="171"/>
      <c r="AK144" s="79" t="s">
        <v>3</v>
      </c>
      <c r="AL144" s="173"/>
      <c r="AM144" s="14" t="s">
        <v>3</v>
      </c>
      <c r="AN144" s="79" t="s">
        <v>3</v>
      </c>
      <c r="AO144" s="686"/>
      <c r="AP144" s="687"/>
      <c r="AQ144" s="687"/>
      <c r="AR144" s="687"/>
      <c r="AS144" s="251" t="str">
        <f t="shared" si="67"/>
        <v/>
      </c>
      <c r="AT144" s="14" t="s">
        <v>3</v>
      </c>
      <c r="AU144" s="16" t="s">
        <v>3</v>
      </c>
      <c r="AV144" s="154" t="s">
        <v>3</v>
      </c>
      <c r="AW144" s="159" t="s">
        <v>3</v>
      </c>
      <c r="AX144" s="79" t="s">
        <v>3</v>
      </c>
      <c r="AY144" s="79" t="s">
        <v>3</v>
      </c>
      <c r="AZ144" s="154" t="s">
        <v>3</v>
      </c>
      <c r="BA144" s="259"/>
      <c r="BB144" s="657" t="str">
        <f>IF($F$12="","",IF($BA144="","",HLOOKUP($F$12,別紙mast!$D$4:$K$7,3,FALSE)))</f>
        <v/>
      </c>
      <c r="BC144" s="657"/>
      <c r="BD144" s="260" t="str">
        <f t="shared" si="65"/>
        <v/>
      </c>
      <c r="BE144" s="260" t="str">
        <f>IF($F$12="","",IF($BA144="","",HLOOKUP($F$12,別紙mast!$D$9:$K$11,3,FALSE)))</f>
        <v/>
      </c>
      <c r="BF144" s="175" t="str">
        <f t="shared" si="66"/>
        <v/>
      </c>
      <c r="BG144" s="272"/>
      <c r="BH144" s="656" t="str">
        <f>IF($F$12="","",IF($BG144="","",HLOOKUP($F$12,別紙mast!$D$4:$K$7,4,FALSE)))</f>
        <v/>
      </c>
      <c r="BI144" s="656"/>
      <c r="BJ144" s="261" t="str">
        <f t="shared" si="46"/>
        <v/>
      </c>
      <c r="BK144" s="264"/>
      <c r="BL144" s="265"/>
      <c r="BM144" s="265"/>
      <c r="BN144" s="266"/>
      <c r="BO144" s="222"/>
      <c r="BP144" s="223"/>
      <c r="BQ144" s="223"/>
      <c r="BR144" s="224"/>
      <c r="BS144" s="267"/>
      <c r="BT144" s="268"/>
      <c r="BU144" s="270" t="str">
        <f t="shared" si="47"/>
        <v/>
      </c>
      <c r="BV144" s="269" t="str">
        <f t="shared" si="48"/>
        <v/>
      </c>
      <c r="BW144" s="247" t="str">
        <f t="shared" si="49"/>
        <v/>
      </c>
      <c r="BX144" s="271" t="str">
        <f t="shared" si="68"/>
        <v/>
      </c>
      <c r="BY144" s="410" t="str">
        <f t="shared" si="50"/>
        <v/>
      </c>
      <c r="BZ144" s="239"/>
      <c r="CA144" s="239"/>
      <c r="CB144" s="247" t="str">
        <f t="shared" si="69"/>
        <v/>
      </c>
      <c r="CC144" s="247" t="str">
        <f t="shared" si="70"/>
        <v/>
      </c>
      <c r="CD144" s="247" t="str">
        <f t="shared" si="71"/>
        <v/>
      </c>
      <c r="CE144" s="247" t="str">
        <f t="shared" si="72"/>
        <v/>
      </c>
      <c r="CF144" s="115"/>
      <c r="CG144" s="200" t="str">
        <f t="shared" si="51"/>
        <v/>
      </c>
      <c r="CH144" s="199" t="str">
        <f t="shared" si="52"/>
        <v/>
      </c>
      <c r="CI144" s="199" t="str">
        <f t="shared" si="53"/>
        <v/>
      </c>
      <c r="CJ144" s="199" t="str">
        <f t="shared" si="54"/>
        <v/>
      </c>
      <c r="CK144" s="203" t="str">
        <f t="shared" si="55"/>
        <v/>
      </c>
      <c r="CL144" s="203" t="str">
        <f t="shared" si="56"/>
        <v/>
      </c>
      <c r="CM144" s="203" t="str">
        <f t="shared" si="57"/>
        <v/>
      </c>
      <c r="CN144" s="203" t="str">
        <f t="shared" si="58"/>
        <v/>
      </c>
      <c r="CO144" s="199" t="str">
        <f t="shared" si="73"/>
        <v/>
      </c>
      <c r="CP144" s="226" t="str">
        <f t="shared" si="74"/>
        <v/>
      </c>
      <c r="CQ144" s="203" t="str">
        <f t="shared" si="59"/>
        <v/>
      </c>
      <c r="CR144" s="203" t="str">
        <f t="shared" si="60"/>
        <v/>
      </c>
      <c r="CS144" s="203" t="str">
        <f t="shared" si="61"/>
        <v/>
      </c>
      <c r="CT144" s="256" t="str">
        <f t="shared" si="62"/>
        <v/>
      </c>
      <c r="CU144" s="257" t="str">
        <f t="shared" si="63"/>
        <v/>
      </c>
      <c r="CV144" s="258" t="str">
        <f t="shared" si="64"/>
        <v/>
      </c>
      <c r="CW144" s="115"/>
      <c r="CX144" s="115"/>
      <c r="CY144" s="115"/>
      <c r="CZ144" s="115"/>
      <c r="DA144" s="115"/>
      <c r="DB144" s="115"/>
      <c r="DC144" s="115"/>
      <c r="DD144" s="115"/>
      <c r="DE144" s="115"/>
      <c r="DF144" s="115"/>
      <c r="DG144" s="115"/>
      <c r="DH144" s="115"/>
      <c r="DI144" s="125"/>
    </row>
    <row r="145" spans="2:113" ht="15.95" customHeight="1">
      <c r="B145" s="161">
        <v>115</v>
      </c>
      <c r="C145" s="670"/>
      <c r="D145" s="671"/>
      <c r="E145" s="671"/>
      <c r="F145" s="672"/>
      <c r="G145" s="673"/>
      <c r="H145" s="673"/>
      <c r="I145" s="674"/>
      <c r="J145" s="675"/>
      <c r="K145" s="682"/>
      <c r="L145" s="682"/>
      <c r="M145" s="682"/>
      <c r="N145" s="682"/>
      <c r="O145" s="682"/>
      <c r="P145" s="14" t="s">
        <v>3</v>
      </c>
      <c r="Q145" s="145" t="s">
        <v>3</v>
      </c>
      <c r="R145" s="145" t="s">
        <v>3</v>
      </c>
      <c r="S145" s="79" t="s">
        <v>3</v>
      </c>
      <c r="T145" s="683"/>
      <c r="U145" s="684"/>
      <c r="V145" s="685"/>
      <c r="W145" s="14" t="s">
        <v>3</v>
      </c>
      <c r="X145" s="145" t="s">
        <v>3</v>
      </c>
      <c r="Y145" s="145" t="s">
        <v>3</v>
      </c>
      <c r="Z145" s="79" t="s">
        <v>3</v>
      </c>
      <c r="AA145" s="683"/>
      <c r="AB145" s="684"/>
      <c r="AC145" s="684"/>
      <c r="AD145" s="14" t="s">
        <v>3</v>
      </c>
      <c r="AE145" s="16" t="s">
        <v>3</v>
      </c>
      <c r="AF145" s="16" t="s">
        <v>3</v>
      </c>
      <c r="AG145" s="16" t="s">
        <v>3</v>
      </c>
      <c r="AH145" s="16" t="s">
        <v>3</v>
      </c>
      <c r="AI145" s="79" t="s">
        <v>3</v>
      </c>
      <c r="AJ145" s="171"/>
      <c r="AK145" s="79" t="s">
        <v>3</v>
      </c>
      <c r="AL145" s="173"/>
      <c r="AM145" s="14" t="s">
        <v>3</v>
      </c>
      <c r="AN145" s="79" t="s">
        <v>3</v>
      </c>
      <c r="AO145" s="686"/>
      <c r="AP145" s="687"/>
      <c r="AQ145" s="687"/>
      <c r="AR145" s="687"/>
      <c r="AS145" s="251" t="str">
        <f t="shared" si="67"/>
        <v/>
      </c>
      <c r="AT145" s="14" t="s">
        <v>3</v>
      </c>
      <c r="AU145" s="16" t="s">
        <v>3</v>
      </c>
      <c r="AV145" s="154" t="s">
        <v>3</v>
      </c>
      <c r="AW145" s="159" t="s">
        <v>3</v>
      </c>
      <c r="AX145" s="79" t="s">
        <v>3</v>
      </c>
      <c r="AY145" s="79" t="s">
        <v>3</v>
      </c>
      <c r="AZ145" s="154" t="s">
        <v>3</v>
      </c>
      <c r="BA145" s="259"/>
      <c r="BB145" s="657" t="str">
        <f>IF($F$12="","",IF($BA145="","",HLOOKUP($F$12,別紙mast!$D$4:$K$7,3,FALSE)))</f>
        <v/>
      </c>
      <c r="BC145" s="657"/>
      <c r="BD145" s="260" t="str">
        <f t="shared" si="65"/>
        <v/>
      </c>
      <c r="BE145" s="260" t="str">
        <f>IF($F$12="","",IF($BA145="","",HLOOKUP($F$12,別紙mast!$D$9:$K$11,3,FALSE)))</f>
        <v/>
      </c>
      <c r="BF145" s="175" t="str">
        <f t="shared" si="66"/>
        <v/>
      </c>
      <c r="BG145" s="272"/>
      <c r="BH145" s="656" t="str">
        <f>IF($F$12="","",IF($BG145="","",HLOOKUP($F$12,別紙mast!$D$4:$K$7,4,FALSE)))</f>
        <v/>
      </c>
      <c r="BI145" s="656"/>
      <c r="BJ145" s="261" t="str">
        <f t="shared" si="46"/>
        <v/>
      </c>
      <c r="BK145" s="264"/>
      <c r="BL145" s="265"/>
      <c r="BM145" s="265"/>
      <c r="BN145" s="266"/>
      <c r="BO145" s="222"/>
      <c r="BP145" s="223"/>
      <c r="BQ145" s="223"/>
      <c r="BR145" s="224"/>
      <c r="BS145" s="267"/>
      <c r="BT145" s="268"/>
      <c r="BU145" s="270" t="str">
        <f t="shared" si="47"/>
        <v/>
      </c>
      <c r="BV145" s="269" t="str">
        <f t="shared" si="48"/>
        <v/>
      </c>
      <c r="BW145" s="247" t="str">
        <f t="shared" si="49"/>
        <v/>
      </c>
      <c r="BX145" s="271" t="str">
        <f t="shared" si="68"/>
        <v/>
      </c>
      <c r="BY145" s="410" t="str">
        <f t="shared" si="50"/>
        <v/>
      </c>
      <c r="BZ145" s="239"/>
      <c r="CA145" s="239"/>
      <c r="CB145" s="247" t="str">
        <f t="shared" si="69"/>
        <v/>
      </c>
      <c r="CC145" s="247" t="str">
        <f t="shared" si="70"/>
        <v/>
      </c>
      <c r="CD145" s="247" t="str">
        <f t="shared" si="71"/>
        <v/>
      </c>
      <c r="CE145" s="247" t="str">
        <f t="shared" si="72"/>
        <v/>
      </c>
      <c r="CF145" s="115"/>
      <c r="CG145" s="200" t="str">
        <f t="shared" si="51"/>
        <v/>
      </c>
      <c r="CH145" s="199" t="str">
        <f t="shared" si="52"/>
        <v/>
      </c>
      <c r="CI145" s="199" t="str">
        <f t="shared" si="53"/>
        <v/>
      </c>
      <c r="CJ145" s="199" t="str">
        <f t="shared" si="54"/>
        <v/>
      </c>
      <c r="CK145" s="203" t="str">
        <f t="shared" si="55"/>
        <v/>
      </c>
      <c r="CL145" s="203" t="str">
        <f t="shared" si="56"/>
        <v/>
      </c>
      <c r="CM145" s="203" t="str">
        <f t="shared" si="57"/>
        <v/>
      </c>
      <c r="CN145" s="203" t="str">
        <f t="shared" si="58"/>
        <v/>
      </c>
      <c r="CO145" s="199" t="str">
        <f t="shared" si="73"/>
        <v/>
      </c>
      <c r="CP145" s="226" t="str">
        <f t="shared" si="74"/>
        <v/>
      </c>
      <c r="CQ145" s="203" t="str">
        <f t="shared" si="59"/>
        <v/>
      </c>
      <c r="CR145" s="203" t="str">
        <f t="shared" si="60"/>
        <v/>
      </c>
      <c r="CS145" s="203" t="str">
        <f t="shared" si="61"/>
        <v/>
      </c>
      <c r="CT145" s="256" t="str">
        <f t="shared" si="62"/>
        <v/>
      </c>
      <c r="CU145" s="257" t="str">
        <f t="shared" si="63"/>
        <v/>
      </c>
      <c r="CV145" s="258" t="str">
        <f t="shared" si="64"/>
        <v/>
      </c>
      <c r="CW145" s="115"/>
      <c r="CX145" s="115"/>
      <c r="CY145" s="115"/>
      <c r="CZ145" s="115"/>
      <c r="DA145" s="115"/>
      <c r="DB145" s="115"/>
      <c r="DC145" s="115"/>
      <c r="DD145" s="115"/>
      <c r="DE145" s="115"/>
      <c r="DF145" s="115"/>
      <c r="DG145" s="115"/>
      <c r="DH145" s="115"/>
      <c r="DI145" s="125"/>
    </row>
    <row r="146" spans="2:113" ht="15.95" customHeight="1">
      <c r="B146" s="161">
        <v>116</v>
      </c>
      <c r="C146" s="670"/>
      <c r="D146" s="671"/>
      <c r="E146" s="671"/>
      <c r="F146" s="672"/>
      <c r="G146" s="673"/>
      <c r="H146" s="673"/>
      <c r="I146" s="674"/>
      <c r="J146" s="675"/>
      <c r="K146" s="682"/>
      <c r="L146" s="682"/>
      <c r="M146" s="682"/>
      <c r="N146" s="682"/>
      <c r="O146" s="682"/>
      <c r="P146" s="14" t="s">
        <v>3</v>
      </c>
      <c r="Q146" s="145" t="s">
        <v>3</v>
      </c>
      <c r="R146" s="145" t="s">
        <v>3</v>
      </c>
      <c r="S146" s="79" t="s">
        <v>3</v>
      </c>
      <c r="T146" s="683"/>
      <c r="U146" s="684"/>
      <c r="V146" s="685"/>
      <c r="W146" s="14" t="s">
        <v>3</v>
      </c>
      <c r="X146" s="145" t="s">
        <v>3</v>
      </c>
      <c r="Y146" s="145" t="s">
        <v>3</v>
      </c>
      <c r="Z146" s="79" t="s">
        <v>3</v>
      </c>
      <c r="AA146" s="683"/>
      <c r="AB146" s="684"/>
      <c r="AC146" s="684"/>
      <c r="AD146" s="14" t="s">
        <v>3</v>
      </c>
      <c r="AE146" s="16" t="s">
        <v>3</v>
      </c>
      <c r="AF146" s="16" t="s">
        <v>3</v>
      </c>
      <c r="AG146" s="16" t="s">
        <v>3</v>
      </c>
      <c r="AH146" s="16" t="s">
        <v>3</v>
      </c>
      <c r="AI146" s="79" t="s">
        <v>3</v>
      </c>
      <c r="AJ146" s="171"/>
      <c r="AK146" s="79" t="s">
        <v>3</v>
      </c>
      <c r="AL146" s="173"/>
      <c r="AM146" s="14" t="s">
        <v>3</v>
      </c>
      <c r="AN146" s="79" t="s">
        <v>3</v>
      </c>
      <c r="AO146" s="686"/>
      <c r="AP146" s="687"/>
      <c r="AQ146" s="687"/>
      <c r="AR146" s="687"/>
      <c r="AS146" s="251" t="str">
        <f t="shared" si="67"/>
        <v/>
      </c>
      <c r="AT146" s="14" t="s">
        <v>3</v>
      </c>
      <c r="AU146" s="16" t="s">
        <v>3</v>
      </c>
      <c r="AV146" s="154" t="s">
        <v>3</v>
      </c>
      <c r="AW146" s="159" t="s">
        <v>3</v>
      </c>
      <c r="AX146" s="79" t="s">
        <v>3</v>
      </c>
      <c r="AY146" s="79" t="s">
        <v>3</v>
      </c>
      <c r="AZ146" s="154" t="s">
        <v>3</v>
      </c>
      <c r="BA146" s="259"/>
      <c r="BB146" s="657" t="str">
        <f>IF($F$12="","",IF($BA146="","",HLOOKUP($F$12,別紙mast!$D$4:$K$7,3,FALSE)))</f>
        <v/>
      </c>
      <c r="BC146" s="657"/>
      <c r="BD146" s="260" t="str">
        <f t="shared" si="65"/>
        <v/>
      </c>
      <c r="BE146" s="260" t="str">
        <f>IF($F$12="","",IF($BA146="","",HLOOKUP($F$12,別紙mast!$D$9:$K$11,3,FALSE)))</f>
        <v/>
      </c>
      <c r="BF146" s="175" t="str">
        <f t="shared" si="66"/>
        <v/>
      </c>
      <c r="BG146" s="272"/>
      <c r="BH146" s="656" t="str">
        <f>IF($F$12="","",IF($BG146="","",HLOOKUP($F$12,別紙mast!$D$4:$K$7,4,FALSE)))</f>
        <v/>
      </c>
      <c r="BI146" s="656"/>
      <c r="BJ146" s="261" t="str">
        <f t="shared" si="46"/>
        <v/>
      </c>
      <c r="BK146" s="264"/>
      <c r="BL146" s="265"/>
      <c r="BM146" s="265"/>
      <c r="BN146" s="266"/>
      <c r="BO146" s="222"/>
      <c r="BP146" s="223"/>
      <c r="BQ146" s="223"/>
      <c r="BR146" s="224"/>
      <c r="BS146" s="267"/>
      <c r="BT146" s="268"/>
      <c r="BU146" s="270" t="str">
        <f t="shared" si="47"/>
        <v/>
      </c>
      <c r="BV146" s="269" t="str">
        <f t="shared" si="48"/>
        <v/>
      </c>
      <c r="BW146" s="247" t="str">
        <f t="shared" si="49"/>
        <v/>
      </c>
      <c r="BX146" s="271" t="str">
        <f t="shared" si="68"/>
        <v/>
      </c>
      <c r="BY146" s="410" t="str">
        <f t="shared" si="50"/>
        <v/>
      </c>
      <c r="BZ146" s="239"/>
      <c r="CA146" s="239"/>
      <c r="CB146" s="247" t="str">
        <f t="shared" si="69"/>
        <v/>
      </c>
      <c r="CC146" s="247" t="str">
        <f t="shared" si="70"/>
        <v/>
      </c>
      <c r="CD146" s="247" t="str">
        <f t="shared" si="71"/>
        <v/>
      </c>
      <c r="CE146" s="247" t="str">
        <f t="shared" si="72"/>
        <v/>
      </c>
      <c r="CF146" s="115"/>
      <c r="CG146" s="200" t="str">
        <f t="shared" si="51"/>
        <v/>
      </c>
      <c r="CH146" s="199" t="str">
        <f t="shared" si="52"/>
        <v/>
      </c>
      <c r="CI146" s="199" t="str">
        <f t="shared" si="53"/>
        <v/>
      </c>
      <c r="CJ146" s="199" t="str">
        <f t="shared" si="54"/>
        <v/>
      </c>
      <c r="CK146" s="203" t="str">
        <f t="shared" si="55"/>
        <v/>
      </c>
      <c r="CL146" s="203" t="str">
        <f t="shared" si="56"/>
        <v/>
      </c>
      <c r="CM146" s="203" t="str">
        <f t="shared" si="57"/>
        <v/>
      </c>
      <c r="CN146" s="203" t="str">
        <f t="shared" si="58"/>
        <v/>
      </c>
      <c r="CO146" s="199" t="str">
        <f t="shared" si="73"/>
        <v/>
      </c>
      <c r="CP146" s="226" t="str">
        <f t="shared" si="74"/>
        <v/>
      </c>
      <c r="CQ146" s="203" t="str">
        <f t="shared" si="59"/>
        <v/>
      </c>
      <c r="CR146" s="203" t="str">
        <f t="shared" si="60"/>
        <v/>
      </c>
      <c r="CS146" s="203" t="str">
        <f t="shared" si="61"/>
        <v/>
      </c>
      <c r="CT146" s="256" t="str">
        <f t="shared" si="62"/>
        <v/>
      </c>
      <c r="CU146" s="257" t="str">
        <f t="shared" si="63"/>
        <v/>
      </c>
      <c r="CV146" s="258" t="str">
        <f t="shared" si="64"/>
        <v/>
      </c>
      <c r="CW146" s="115"/>
      <c r="CX146" s="115"/>
      <c r="CY146" s="115"/>
      <c r="CZ146" s="115"/>
      <c r="DA146" s="115"/>
      <c r="DB146" s="115"/>
      <c r="DC146" s="115"/>
      <c r="DD146" s="115"/>
      <c r="DE146" s="115"/>
      <c r="DF146" s="115"/>
      <c r="DG146" s="115"/>
      <c r="DH146" s="115"/>
      <c r="DI146" s="125"/>
    </row>
    <row r="147" spans="2:113" ht="15.95" customHeight="1">
      <c r="B147" s="161">
        <v>117</v>
      </c>
      <c r="C147" s="670"/>
      <c r="D147" s="671"/>
      <c r="E147" s="671"/>
      <c r="F147" s="672"/>
      <c r="G147" s="673"/>
      <c r="H147" s="673"/>
      <c r="I147" s="674"/>
      <c r="J147" s="675"/>
      <c r="K147" s="682"/>
      <c r="L147" s="682"/>
      <c r="M147" s="682"/>
      <c r="N147" s="682"/>
      <c r="O147" s="682"/>
      <c r="P147" s="14" t="s">
        <v>3</v>
      </c>
      <c r="Q147" s="145" t="s">
        <v>3</v>
      </c>
      <c r="R147" s="145" t="s">
        <v>3</v>
      </c>
      <c r="S147" s="79" t="s">
        <v>3</v>
      </c>
      <c r="T147" s="683"/>
      <c r="U147" s="684"/>
      <c r="V147" s="685"/>
      <c r="W147" s="14" t="s">
        <v>3</v>
      </c>
      <c r="X147" s="145" t="s">
        <v>3</v>
      </c>
      <c r="Y147" s="145" t="s">
        <v>3</v>
      </c>
      <c r="Z147" s="79" t="s">
        <v>3</v>
      </c>
      <c r="AA147" s="683"/>
      <c r="AB147" s="684"/>
      <c r="AC147" s="684"/>
      <c r="AD147" s="14" t="s">
        <v>3</v>
      </c>
      <c r="AE147" s="16" t="s">
        <v>3</v>
      </c>
      <c r="AF147" s="16" t="s">
        <v>3</v>
      </c>
      <c r="AG147" s="16" t="s">
        <v>3</v>
      </c>
      <c r="AH147" s="16" t="s">
        <v>3</v>
      </c>
      <c r="AI147" s="79" t="s">
        <v>3</v>
      </c>
      <c r="AJ147" s="171"/>
      <c r="AK147" s="79" t="s">
        <v>3</v>
      </c>
      <c r="AL147" s="173"/>
      <c r="AM147" s="14" t="s">
        <v>3</v>
      </c>
      <c r="AN147" s="79" t="s">
        <v>3</v>
      </c>
      <c r="AO147" s="686"/>
      <c r="AP147" s="687"/>
      <c r="AQ147" s="687"/>
      <c r="AR147" s="687"/>
      <c r="AS147" s="251" t="str">
        <f t="shared" si="67"/>
        <v/>
      </c>
      <c r="AT147" s="14" t="s">
        <v>3</v>
      </c>
      <c r="AU147" s="16" t="s">
        <v>3</v>
      </c>
      <c r="AV147" s="154" t="s">
        <v>3</v>
      </c>
      <c r="AW147" s="159" t="s">
        <v>3</v>
      </c>
      <c r="AX147" s="79" t="s">
        <v>3</v>
      </c>
      <c r="AY147" s="79" t="s">
        <v>3</v>
      </c>
      <c r="AZ147" s="154" t="s">
        <v>3</v>
      </c>
      <c r="BA147" s="259"/>
      <c r="BB147" s="657" t="str">
        <f>IF($F$12="","",IF($BA147="","",HLOOKUP($F$12,別紙mast!$D$4:$K$7,3,FALSE)))</f>
        <v/>
      </c>
      <c r="BC147" s="657"/>
      <c r="BD147" s="260" t="str">
        <f t="shared" si="65"/>
        <v/>
      </c>
      <c r="BE147" s="260" t="str">
        <f>IF($F$12="","",IF($BA147="","",HLOOKUP($F$12,別紙mast!$D$9:$K$11,3,FALSE)))</f>
        <v/>
      </c>
      <c r="BF147" s="175" t="str">
        <f t="shared" si="66"/>
        <v/>
      </c>
      <c r="BG147" s="272"/>
      <c r="BH147" s="656" t="str">
        <f>IF($F$12="","",IF($BG147="","",HLOOKUP($F$12,別紙mast!$D$4:$K$7,4,FALSE)))</f>
        <v/>
      </c>
      <c r="BI147" s="656"/>
      <c r="BJ147" s="261" t="str">
        <f t="shared" si="46"/>
        <v/>
      </c>
      <c r="BK147" s="264"/>
      <c r="BL147" s="265"/>
      <c r="BM147" s="265"/>
      <c r="BN147" s="266"/>
      <c r="BO147" s="222"/>
      <c r="BP147" s="223"/>
      <c r="BQ147" s="223"/>
      <c r="BR147" s="224"/>
      <c r="BS147" s="267"/>
      <c r="BT147" s="268"/>
      <c r="BU147" s="270" t="str">
        <f t="shared" si="47"/>
        <v/>
      </c>
      <c r="BV147" s="269" t="str">
        <f t="shared" si="48"/>
        <v/>
      </c>
      <c r="BW147" s="247" t="str">
        <f t="shared" si="49"/>
        <v/>
      </c>
      <c r="BX147" s="271" t="str">
        <f t="shared" si="68"/>
        <v/>
      </c>
      <c r="BY147" s="410" t="str">
        <f t="shared" si="50"/>
        <v/>
      </c>
      <c r="BZ147" s="239"/>
      <c r="CA147" s="239"/>
      <c r="CB147" s="247" t="str">
        <f t="shared" si="69"/>
        <v/>
      </c>
      <c r="CC147" s="247" t="str">
        <f t="shared" si="70"/>
        <v/>
      </c>
      <c r="CD147" s="247" t="str">
        <f t="shared" si="71"/>
        <v/>
      </c>
      <c r="CE147" s="247" t="str">
        <f t="shared" si="72"/>
        <v/>
      </c>
      <c r="CF147" s="115"/>
      <c r="CG147" s="200" t="str">
        <f t="shared" si="51"/>
        <v/>
      </c>
      <c r="CH147" s="199" t="str">
        <f t="shared" si="52"/>
        <v/>
      </c>
      <c r="CI147" s="199" t="str">
        <f t="shared" si="53"/>
        <v/>
      </c>
      <c r="CJ147" s="199" t="str">
        <f t="shared" si="54"/>
        <v/>
      </c>
      <c r="CK147" s="203" t="str">
        <f t="shared" si="55"/>
        <v/>
      </c>
      <c r="CL147" s="203" t="str">
        <f t="shared" si="56"/>
        <v/>
      </c>
      <c r="CM147" s="203" t="str">
        <f t="shared" si="57"/>
        <v/>
      </c>
      <c r="CN147" s="203" t="str">
        <f t="shared" si="58"/>
        <v/>
      </c>
      <c r="CO147" s="199" t="str">
        <f t="shared" si="73"/>
        <v/>
      </c>
      <c r="CP147" s="226" t="str">
        <f t="shared" si="74"/>
        <v/>
      </c>
      <c r="CQ147" s="203" t="str">
        <f t="shared" si="59"/>
        <v/>
      </c>
      <c r="CR147" s="203" t="str">
        <f t="shared" si="60"/>
        <v/>
      </c>
      <c r="CS147" s="203" t="str">
        <f t="shared" si="61"/>
        <v/>
      </c>
      <c r="CT147" s="256" t="str">
        <f t="shared" si="62"/>
        <v/>
      </c>
      <c r="CU147" s="257" t="str">
        <f t="shared" si="63"/>
        <v/>
      </c>
      <c r="CV147" s="258" t="str">
        <f t="shared" si="64"/>
        <v/>
      </c>
      <c r="CW147" s="115"/>
      <c r="CX147" s="115"/>
      <c r="CY147" s="115"/>
      <c r="CZ147" s="115"/>
      <c r="DA147" s="115"/>
      <c r="DB147" s="115"/>
      <c r="DC147" s="115"/>
      <c r="DD147" s="115"/>
      <c r="DE147" s="115"/>
      <c r="DF147" s="115"/>
      <c r="DG147" s="115"/>
      <c r="DH147" s="115"/>
      <c r="DI147" s="125"/>
    </row>
    <row r="148" spans="2:113" ht="15.95" customHeight="1">
      <c r="B148" s="161">
        <v>118</v>
      </c>
      <c r="C148" s="670"/>
      <c r="D148" s="671"/>
      <c r="E148" s="671"/>
      <c r="F148" s="672"/>
      <c r="G148" s="673"/>
      <c r="H148" s="673"/>
      <c r="I148" s="674"/>
      <c r="J148" s="675"/>
      <c r="K148" s="682"/>
      <c r="L148" s="682"/>
      <c r="M148" s="682"/>
      <c r="N148" s="682"/>
      <c r="O148" s="682"/>
      <c r="P148" s="14" t="s">
        <v>3</v>
      </c>
      <c r="Q148" s="145" t="s">
        <v>3</v>
      </c>
      <c r="R148" s="145" t="s">
        <v>3</v>
      </c>
      <c r="S148" s="79" t="s">
        <v>3</v>
      </c>
      <c r="T148" s="683"/>
      <c r="U148" s="684"/>
      <c r="V148" s="685"/>
      <c r="W148" s="14" t="s">
        <v>3</v>
      </c>
      <c r="X148" s="145" t="s">
        <v>3</v>
      </c>
      <c r="Y148" s="145" t="s">
        <v>3</v>
      </c>
      <c r="Z148" s="79" t="s">
        <v>3</v>
      </c>
      <c r="AA148" s="683"/>
      <c r="AB148" s="684"/>
      <c r="AC148" s="684"/>
      <c r="AD148" s="14" t="s">
        <v>3</v>
      </c>
      <c r="AE148" s="16" t="s">
        <v>3</v>
      </c>
      <c r="AF148" s="16" t="s">
        <v>3</v>
      </c>
      <c r="AG148" s="16" t="s">
        <v>3</v>
      </c>
      <c r="AH148" s="16" t="s">
        <v>3</v>
      </c>
      <c r="AI148" s="79" t="s">
        <v>3</v>
      </c>
      <c r="AJ148" s="171"/>
      <c r="AK148" s="79" t="s">
        <v>3</v>
      </c>
      <c r="AL148" s="173"/>
      <c r="AM148" s="14" t="s">
        <v>3</v>
      </c>
      <c r="AN148" s="79" t="s">
        <v>3</v>
      </c>
      <c r="AO148" s="686"/>
      <c r="AP148" s="687"/>
      <c r="AQ148" s="687"/>
      <c r="AR148" s="687"/>
      <c r="AS148" s="251" t="str">
        <f t="shared" si="67"/>
        <v/>
      </c>
      <c r="AT148" s="14" t="s">
        <v>3</v>
      </c>
      <c r="AU148" s="16" t="s">
        <v>3</v>
      </c>
      <c r="AV148" s="154" t="s">
        <v>3</v>
      </c>
      <c r="AW148" s="159" t="s">
        <v>3</v>
      </c>
      <c r="AX148" s="79" t="s">
        <v>3</v>
      </c>
      <c r="AY148" s="79" t="s">
        <v>3</v>
      </c>
      <c r="AZ148" s="154" t="s">
        <v>3</v>
      </c>
      <c r="BA148" s="259"/>
      <c r="BB148" s="657" t="str">
        <f>IF($F$12="","",IF($BA148="","",HLOOKUP($F$12,別紙mast!$D$4:$K$7,3,FALSE)))</f>
        <v/>
      </c>
      <c r="BC148" s="657"/>
      <c r="BD148" s="260" t="str">
        <f t="shared" si="65"/>
        <v/>
      </c>
      <c r="BE148" s="260" t="str">
        <f>IF($F$12="","",IF($BA148="","",HLOOKUP($F$12,別紙mast!$D$9:$K$11,3,FALSE)))</f>
        <v/>
      </c>
      <c r="BF148" s="175" t="str">
        <f t="shared" si="66"/>
        <v/>
      </c>
      <c r="BG148" s="272"/>
      <c r="BH148" s="656" t="str">
        <f>IF($F$12="","",IF($BG148="","",HLOOKUP($F$12,別紙mast!$D$4:$K$7,4,FALSE)))</f>
        <v/>
      </c>
      <c r="BI148" s="656"/>
      <c r="BJ148" s="261" t="str">
        <f t="shared" si="46"/>
        <v/>
      </c>
      <c r="BK148" s="264"/>
      <c r="BL148" s="265"/>
      <c r="BM148" s="265"/>
      <c r="BN148" s="266"/>
      <c r="BO148" s="222"/>
      <c r="BP148" s="223"/>
      <c r="BQ148" s="223"/>
      <c r="BR148" s="224"/>
      <c r="BS148" s="267"/>
      <c r="BT148" s="268"/>
      <c r="BU148" s="270" t="str">
        <f t="shared" si="47"/>
        <v/>
      </c>
      <c r="BV148" s="269" t="str">
        <f t="shared" si="48"/>
        <v/>
      </c>
      <c r="BW148" s="247" t="str">
        <f t="shared" si="49"/>
        <v/>
      </c>
      <c r="BX148" s="271" t="str">
        <f t="shared" si="68"/>
        <v/>
      </c>
      <c r="BY148" s="410" t="str">
        <f t="shared" si="50"/>
        <v/>
      </c>
      <c r="BZ148" s="239"/>
      <c r="CA148" s="239"/>
      <c r="CB148" s="247" t="str">
        <f t="shared" si="69"/>
        <v/>
      </c>
      <c r="CC148" s="247" t="str">
        <f t="shared" si="70"/>
        <v/>
      </c>
      <c r="CD148" s="247" t="str">
        <f t="shared" si="71"/>
        <v/>
      </c>
      <c r="CE148" s="247" t="str">
        <f t="shared" si="72"/>
        <v/>
      </c>
      <c r="CF148" s="115"/>
      <c r="CG148" s="200" t="str">
        <f t="shared" si="51"/>
        <v/>
      </c>
      <c r="CH148" s="199" t="str">
        <f t="shared" si="52"/>
        <v/>
      </c>
      <c r="CI148" s="199" t="str">
        <f t="shared" si="53"/>
        <v/>
      </c>
      <c r="CJ148" s="199" t="str">
        <f t="shared" si="54"/>
        <v/>
      </c>
      <c r="CK148" s="203" t="str">
        <f t="shared" si="55"/>
        <v/>
      </c>
      <c r="CL148" s="203" t="str">
        <f t="shared" si="56"/>
        <v/>
      </c>
      <c r="CM148" s="203" t="str">
        <f t="shared" si="57"/>
        <v/>
      </c>
      <c r="CN148" s="203" t="str">
        <f t="shared" si="58"/>
        <v/>
      </c>
      <c r="CO148" s="199" t="str">
        <f t="shared" si="73"/>
        <v/>
      </c>
      <c r="CP148" s="226" t="str">
        <f t="shared" si="74"/>
        <v/>
      </c>
      <c r="CQ148" s="203" t="str">
        <f t="shared" si="59"/>
        <v/>
      </c>
      <c r="CR148" s="203" t="str">
        <f t="shared" si="60"/>
        <v/>
      </c>
      <c r="CS148" s="203" t="str">
        <f t="shared" si="61"/>
        <v/>
      </c>
      <c r="CT148" s="256" t="str">
        <f t="shared" si="62"/>
        <v/>
      </c>
      <c r="CU148" s="257" t="str">
        <f t="shared" si="63"/>
        <v/>
      </c>
      <c r="CV148" s="258" t="str">
        <f t="shared" si="64"/>
        <v/>
      </c>
      <c r="CW148" s="115"/>
      <c r="CX148" s="115"/>
      <c r="CY148" s="115"/>
      <c r="CZ148" s="115"/>
      <c r="DA148" s="115"/>
      <c r="DB148" s="115"/>
      <c r="DC148" s="115"/>
      <c r="DD148" s="115"/>
      <c r="DE148" s="115"/>
      <c r="DF148" s="115"/>
      <c r="DG148" s="115"/>
      <c r="DH148" s="115"/>
      <c r="DI148" s="125"/>
    </row>
    <row r="149" spans="2:113" ht="15.95" customHeight="1">
      <c r="B149" s="161">
        <v>119</v>
      </c>
      <c r="C149" s="670"/>
      <c r="D149" s="671"/>
      <c r="E149" s="671"/>
      <c r="F149" s="672"/>
      <c r="G149" s="673"/>
      <c r="H149" s="673"/>
      <c r="I149" s="674"/>
      <c r="J149" s="675"/>
      <c r="K149" s="682"/>
      <c r="L149" s="682"/>
      <c r="M149" s="682"/>
      <c r="N149" s="682"/>
      <c r="O149" s="682"/>
      <c r="P149" s="14" t="s">
        <v>3</v>
      </c>
      <c r="Q149" s="145" t="s">
        <v>3</v>
      </c>
      <c r="R149" s="145" t="s">
        <v>3</v>
      </c>
      <c r="S149" s="79" t="s">
        <v>3</v>
      </c>
      <c r="T149" s="683"/>
      <c r="U149" s="684"/>
      <c r="V149" s="685"/>
      <c r="W149" s="14" t="s">
        <v>3</v>
      </c>
      <c r="X149" s="145" t="s">
        <v>3</v>
      </c>
      <c r="Y149" s="145" t="s">
        <v>3</v>
      </c>
      <c r="Z149" s="79" t="s">
        <v>3</v>
      </c>
      <c r="AA149" s="683"/>
      <c r="AB149" s="684"/>
      <c r="AC149" s="684"/>
      <c r="AD149" s="14" t="s">
        <v>3</v>
      </c>
      <c r="AE149" s="16" t="s">
        <v>3</v>
      </c>
      <c r="AF149" s="16" t="s">
        <v>3</v>
      </c>
      <c r="AG149" s="16" t="s">
        <v>3</v>
      </c>
      <c r="AH149" s="16" t="s">
        <v>3</v>
      </c>
      <c r="AI149" s="79" t="s">
        <v>3</v>
      </c>
      <c r="AJ149" s="171"/>
      <c r="AK149" s="79" t="s">
        <v>3</v>
      </c>
      <c r="AL149" s="173"/>
      <c r="AM149" s="14" t="s">
        <v>3</v>
      </c>
      <c r="AN149" s="79" t="s">
        <v>3</v>
      </c>
      <c r="AO149" s="686"/>
      <c r="AP149" s="687"/>
      <c r="AQ149" s="687"/>
      <c r="AR149" s="687"/>
      <c r="AS149" s="251" t="str">
        <f t="shared" si="67"/>
        <v/>
      </c>
      <c r="AT149" s="14" t="s">
        <v>3</v>
      </c>
      <c r="AU149" s="16" t="s">
        <v>3</v>
      </c>
      <c r="AV149" s="154" t="s">
        <v>3</v>
      </c>
      <c r="AW149" s="159" t="s">
        <v>3</v>
      </c>
      <c r="AX149" s="79" t="s">
        <v>3</v>
      </c>
      <c r="AY149" s="79" t="s">
        <v>3</v>
      </c>
      <c r="AZ149" s="154" t="s">
        <v>3</v>
      </c>
      <c r="BA149" s="259"/>
      <c r="BB149" s="657" t="str">
        <f>IF($F$12="","",IF($BA149="","",HLOOKUP($F$12,別紙mast!$D$4:$K$7,3,FALSE)))</f>
        <v/>
      </c>
      <c r="BC149" s="657"/>
      <c r="BD149" s="260" t="str">
        <f t="shared" si="65"/>
        <v/>
      </c>
      <c r="BE149" s="260" t="str">
        <f>IF($F$12="","",IF($BA149="","",HLOOKUP($F$12,別紙mast!$D$9:$K$11,3,FALSE)))</f>
        <v/>
      </c>
      <c r="BF149" s="175" t="str">
        <f t="shared" si="66"/>
        <v/>
      </c>
      <c r="BG149" s="272"/>
      <c r="BH149" s="656" t="str">
        <f>IF($F$12="","",IF($BG149="","",HLOOKUP($F$12,別紙mast!$D$4:$K$7,4,FALSE)))</f>
        <v/>
      </c>
      <c r="BI149" s="656"/>
      <c r="BJ149" s="261" t="str">
        <f t="shared" si="46"/>
        <v/>
      </c>
      <c r="BK149" s="264"/>
      <c r="BL149" s="265"/>
      <c r="BM149" s="265"/>
      <c r="BN149" s="266"/>
      <c r="BO149" s="222"/>
      <c r="BP149" s="223"/>
      <c r="BQ149" s="223"/>
      <c r="BR149" s="224"/>
      <c r="BS149" s="267"/>
      <c r="BT149" s="268"/>
      <c r="BU149" s="270" t="str">
        <f t="shared" si="47"/>
        <v/>
      </c>
      <c r="BV149" s="269" t="str">
        <f t="shared" si="48"/>
        <v/>
      </c>
      <c r="BW149" s="247" t="str">
        <f t="shared" si="49"/>
        <v/>
      </c>
      <c r="BX149" s="271" t="str">
        <f t="shared" si="68"/>
        <v/>
      </c>
      <c r="BY149" s="410" t="str">
        <f t="shared" si="50"/>
        <v/>
      </c>
      <c r="BZ149" s="239"/>
      <c r="CA149" s="239"/>
      <c r="CB149" s="247" t="str">
        <f t="shared" si="69"/>
        <v/>
      </c>
      <c r="CC149" s="247" t="str">
        <f t="shared" si="70"/>
        <v/>
      </c>
      <c r="CD149" s="247" t="str">
        <f t="shared" si="71"/>
        <v/>
      </c>
      <c r="CE149" s="247" t="str">
        <f t="shared" si="72"/>
        <v/>
      </c>
      <c r="CF149" s="115"/>
      <c r="CG149" s="200" t="str">
        <f t="shared" si="51"/>
        <v/>
      </c>
      <c r="CH149" s="199" t="str">
        <f t="shared" si="52"/>
        <v/>
      </c>
      <c r="CI149" s="199" t="str">
        <f t="shared" si="53"/>
        <v/>
      </c>
      <c r="CJ149" s="199" t="str">
        <f t="shared" si="54"/>
        <v/>
      </c>
      <c r="CK149" s="203" t="str">
        <f t="shared" si="55"/>
        <v/>
      </c>
      <c r="CL149" s="203" t="str">
        <f t="shared" si="56"/>
        <v/>
      </c>
      <c r="CM149" s="203" t="str">
        <f t="shared" si="57"/>
        <v/>
      </c>
      <c r="CN149" s="203" t="str">
        <f t="shared" si="58"/>
        <v/>
      </c>
      <c r="CO149" s="199" t="str">
        <f t="shared" si="73"/>
        <v/>
      </c>
      <c r="CP149" s="226" t="str">
        <f t="shared" si="74"/>
        <v/>
      </c>
      <c r="CQ149" s="203" t="str">
        <f t="shared" si="59"/>
        <v/>
      </c>
      <c r="CR149" s="203" t="str">
        <f t="shared" si="60"/>
        <v/>
      </c>
      <c r="CS149" s="203" t="str">
        <f t="shared" si="61"/>
        <v/>
      </c>
      <c r="CT149" s="256" t="str">
        <f t="shared" si="62"/>
        <v/>
      </c>
      <c r="CU149" s="257" t="str">
        <f t="shared" si="63"/>
        <v/>
      </c>
      <c r="CV149" s="258" t="str">
        <f t="shared" si="64"/>
        <v/>
      </c>
      <c r="CW149" s="115"/>
      <c r="CX149" s="115"/>
      <c r="CY149" s="115"/>
      <c r="CZ149" s="115"/>
      <c r="DA149" s="115"/>
      <c r="DB149" s="115"/>
      <c r="DC149" s="115"/>
      <c r="DD149" s="115"/>
      <c r="DE149" s="115"/>
      <c r="DF149" s="115"/>
      <c r="DG149" s="115"/>
      <c r="DH149" s="115"/>
      <c r="DI149" s="125"/>
    </row>
    <row r="150" spans="2:113" ht="15.95" customHeight="1">
      <c r="B150" s="161">
        <v>120</v>
      </c>
      <c r="C150" s="670"/>
      <c r="D150" s="671"/>
      <c r="E150" s="671"/>
      <c r="F150" s="672"/>
      <c r="G150" s="673"/>
      <c r="H150" s="673"/>
      <c r="I150" s="674"/>
      <c r="J150" s="675"/>
      <c r="K150" s="691"/>
      <c r="L150" s="691"/>
      <c r="M150" s="691"/>
      <c r="N150" s="691"/>
      <c r="O150" s="691"/>
      <c r="P150" s="14" t="s">
        <v>3</v>
      </c>
      <c r="Q150" s="145" t="s">
        <v>3</v>
      </c>
      <c r="R150" s="145" t="s">
        <v>3</v>
      </c>
      <c r="S150" s="79" t="s">
        <v>3</v>
      </c>
      <c r="T150" s="692"/>
      <c r="U150" s="693"/>
      <c r="V150" s="694"/>
      <c r="W150" s="14" t="s">
        <v>3</v>
      </c>
      <c r="X150" s="145" t="s">
        <v>3</v>
      </c>
      <c r="Y150" s="145" t="s">
        <v>3</v>
      </c>
      <c r="Z150" s="79" t="s">
        <v>3</v>
      </c>
      <c r="AA150" s="692"/>
      <c r="AB150" s="693"/>
      <c r="AC150" s="693"/>
      <c r="AD150" s="19" t="s">
        <v>3</v>
      </c>
      <c r="AE150" s="21" t="s">
        <v>3</v>
      </c>
      <c r="AF150" s="21" t="s">
        <v>3</v>
      </c>
      <c r="AG150" s="21" t="s">
        <v>3</v>
      </c>
      <c r="AH150" s="21" t="s">
        <v>3</v>
      </c>
      <c r="AI150" s="124" t="s">
        <v>3</v>
      </c>
      <c r="AJ150" s="171"/>
      <c r="AK150" s="124" t="s">
        <v>3</v>
      </c>
      <c r="AL150" s="173"/>
      <c r="AM150" s="19" t="s">
        <v>3</v>
      </c>
      <c r="AN150" s="124" t="s">
        <v>3</v>
      </c>
      <c r="AO150" s="686"/>
      <c r="AP150" s="687"/>
      <c r="AQ150" s="687"/>
      <c r="AR150" s="687"/>
      <c r="AS150" s="251" t="str">
        <f t="shared" si="67"/>
        <v/>
      </c>
      <c r="AT150" s="20" t="s">
        <v>3</v>
      </c>
      <c r="AU150" s="21" t="s">
        <v>3</v>
      </c>
      <c r="AV150" s="155" t="s">
        <v>3</v>
      </c>
      <c r="AW150" s="138" t="s">
        <v>3</v>
      </c>
      <c r="AX150" s="79" t="s">
        <v>3</v>
      </c>
      <c r="AY150" s="124" t="s">
        <v>3</v>
      </c>
      <c r="AZ150" s="155" t="s">
        <v>3</v>
      </c>
      <c r="BA150" s="259"/>
      <c r="BB150" s="657" t="str">
        <f>IF($F$12="","",IF($BA150="","",HLOOKUP($F$12,別紙mast!$D$4:$K$7,3,FALSE)))</f>
        <v/>
      </c>
      <c r="BC150" s="657"/>
      <c r="BD150" s="260" t="str">
        <f t="shared" si="65"/>
        <v/>
      </c>
      <c r="BE150" s="260" t="str">
        <f>IF($F$12="","",IF($BA150="","",HLOOKUP($F$12,別紙mast!$D$9:$K$11,3,FALSE)))</f>
        <v/>
      </c>
      <c r="BF150" s="175" t="str">
        <f t="shared" si="66"/>
        <v/>
      </c>
      <c r="BG150" s="272"/>
      <c r="BH150" s="656" t="str">
        <f>IF($F$12="","",IF($BG150="","",HLOOKUP($F$12,別紙mast!$D$4:$K$7,4,FALSE)))</f>
        <v/>
      </c>
      <c r="BI150" s="656"/>
      <c r="BJ150" s="261" t="str">
        <f t="shared" si="46"/>
        <v/>
      </c>
      <c r="BK150" s="264"/>
      <c r="BL150" s="265"/>
      <c r="BM150" s="265"/>
      <c r="BN150" s="266"/>
      <c r="BO150" s="222"/>
      <c r="BP150" s="223"/>
      <c r="BQ150" s="223"/>
      <c r="BR150" s="224"/>
      <c r="BS150" s="267"/>
      <c r="BT150" s="268"/>
      <c r="BU150" s="270" t="str">
        <f t="shared" si="47"/>
        <v/>
      </c>
      <c r="BV150" s="269" t="str">
        <f t="shared" si="48"/>
        <v/>
      </c>
      <c r="BW150" s="247" t="str">
        <f t="shared" si="49"/>
        <v/>
      </c>
      <c r="BX150" s="271" t="str">
        <f t="shared" si="68"/>
        <v/>
      </c>
      <c r="BY150" s="410" t="str">
        <f t="shared" si="50"/>
        <v/>
      </c>
      <c r="BZ150" s="239"/>
      <c r="CA150" s="239"/>
      <c r="CB150" s="247" t="str">
        <f t="shared" si="69"/>
        <v/>
      </c>
      <c r="CC150" s="247" t="str">
        <f t="shared" si="70"/>
        <v/>
      </c>
      <c r="CD150" s="247" t="str">
        <f t="shared" si="71"/>
        <v/>
      </c>
      <c r="CE150" s="247" t="str">
        <f t="shared" si="72"/>
        <v/>
      </c>
      <c r="CF150" s="115"/>
      <c r="CG150" s="200" t="str">
        <f t="shared" si="51"/>
        <v/>
      </c>
      <c r="CH150" s="199" t="str">
        <f t="shared" si="52"/>
        <v/>
      </c>
      <c r="CI150" s="199" t="str">
        <f t="shared" si="53"/>
        <v/>
      </c>
      <c r="CJ150" s="199" t="str">
        <f t="shared" si="54"/>
        <v/>
      </c>
      <c r="CK150" s="203" t="str">
        <f t="shared" si="55"/>
        <v/>
      </c>
      <c r="CL150" s="203" t="str">
        <f t="shared" si="56"/>
        <v/>
      </c>
      <c r="CM150" s="203" t="str">
        <f t="shared" si="57"/>
        <v/>
      </c>
      <c r="CN150" s="203" t="str">
        <f t="shared" si="58"/>
        <v/>
      </c>
      <c r="CO150" s="199" t="str">
        <f t="shared" si="73"/>
        <v/>
      </c>
      <c r="CP150" s="226" t="str">
        <f t="shared" si="74"/>
        <v/>
      </c>
      <c r="CQ150" s="203" t="str">
        <f t="shared" si="59"/>
        <v/>
      </c>
      <c r="CR150" s="203" t="str">
        <f t="shared" si="60"/>
        <v/>
      </c>
      <c r="CS150" s="203" t="str">
        <f t="shared" si="61"/>
        <v/>
      </c>
      <c r="CT150" s="256" t="str">
        <f t="shared" si="62"/>
        <v/>
      </c>
      <c r="CU150" s="257" t="str">
        <f t="shared" si="63"/>
        <v/>
      </c>
      <c r="CV150" s="258" t="str">
        <f t="shared" si="64"/>
        <v/>
      </c>
      <c r="CW150" s="115"/>
      <c r="CX150" s="115"/>
      <c r="CY150" s="115"/>
      <c r="CZ150" s="115"/>
      <c r="DA150" s="115"/>
      <c r="DB150" s="115"/>
      <c r="DC150" s="115"/>
      <c r="DD150" s="115"/>
      <c r="DE150" s="115"/>
      <c r="DF150" s="115"/>
      <c r="DG150" s="115"/>
      <c r="DH150" s="115"/>
      <c r="DI150" s="125"/>
    </row>
    <row r="151" spans="2:113" ht="15.95" customHeight="1">
      <c r="B151" s="161">
        <v>121</v>
      </c>
      <c r="C151" s="670"/>
      <c r="D151" s="671"/>
      <c r="E151" s="671"/>
      <c r="F151" s="672"/>
      <c r="G151" s="673"/>
      <c r="H151" s="673"/>
      <c r="I151" s="674"/>
      <c r="J151" s="675"/>
      <c r="K151" s="682"/>
      <c r="L151" s="682"/>
      <c r="M151" s="682"/>
      <c r="N151" s="682"/>
      <c r="O151" s="682"/>
      <c r="P151" s="14" t="s">
        <v>3</v>
      </c>
      <c r="Q151" s="145" t="s">
        <v>3</v>
      </c>
      <c r="R151" s="145" t="s">
        <v>3</v>
      </c>
      <c r="S151" s="79" t="s">
        <v>3</v>
      </c>
      <c r="T151" s="683"/>
      <c r="U151" s="684"/>
      <c r="V151" s="685"/>
      <c r="W151" s="14" t="s">
        <v>3</v>
      </c>
      <c r="X151" s="145" t="s">
        <v>3</v>
      </c>
      <c r="Y151" s="145" t="s">
        <v>3</v>
      </c>
      <c r="Z151" s="79" t="s">
        <v>3</v>
      </c>
      <c r="AA151" s="683"/>
      <c r="AB151" s="684"/>
      <c r="AC151" s="684"/>
      <c r="AD151" s="14" t="s">
        <v>3</v>
      </c>
      <c r="AE151" s="16" t="s">
        <v>3</v>
      </c>
      <c r="AF151" s="16" t="s">
        <v>3</v>
      </c>
      <c r="AG151" s="16" t="s">
        <v>3</v>
      </c>
      <c r="AH151" s="16" t="s">
        <v>3</v>
      </c>
      <c r="AI151" s="79" t="s">
        <v>3</v>
      </c>
      <c r="AJ151" s="171"/>
      <c r="AK151" s="79" t="s">
        <v>3</v>
      </c>
      <c r="AL151" s="173"/>
      <c r="AM151" s="14" t="s">
        <v>3</v>
      </c>
      <c r="AN151" s="79" t="s">
        <v>3</v>
      </c>
      <c r="AO151" s="686"/>
      <c r="AP151" s="687"/>
      <c r="AQ151" s="687"/>
      <c r="AR151" s="687"/>
      <c r="AS151" s="251" t="str">
        <f t="shared" si="67"/>
        <v/>
      </c>
      <c r="AT151" s="14" t="s">
        <v>3</v>
      </c>
      <c r="AU151" s="16" t="s">
        <v>3</v>
      </c>
      <c r="AV151" s="154" t="s">
        <v>3</v>
      </c>
      <c r="AW151" s="159" t="s">
        <v>3</v>
      </c>
      <c r="AX151" s="79" t="s">
        <v>3</v>
      </c>
      <c r="AY151" s="79" t="s">
        <v>3</v>
      </c>
      <c r="AZ151" s="154" t="s">
        <v>3</v>
      </c>
      <c r="BA151" s="259"/>
      <c r="BB151" s="657" t="str">
        <f>IF($F$12="","",IF($BA151="","",HLOOKUP($F$12,別紙mast!$D$4:$K$7,3,FALSE)))</f>
        <v/>
      </c>
      <c r="BC151" s="657"/>
      <c r="BD151" s="260" t="str">
        <f t="shared" si="65"/>
        <v/>
      </c>
      <c r="BE151" s="260" t="str">
        <f>IF($F$12="","",IF($BA151="","",HLOOKUP($F$12,別紙mast!$D$9:$K$11,3,FALSE)))</f>
        <v/>
      </c>
      <c r="BF151" s="175" t="str">
        <f t="shared" si="66"/>
        <v/>
      </c>
      <c r="BG151" s="272"/>
      <c r="BH151" s="656" t="str">
        <f>IF($F$12="","",IF($BG151="","",HLOOKUP($F$12,別紙mast!$D$4:$K$7,4,FALSE)))</f>
        <v/>
      </c>
      <c r="BI151" s="656"/>
      <c r="BJ151" s="261" t="str">
        <f t="shared" si="46"/>
        <v/>
      </c>
      <c r="BK151" s="264"/>
      <c r="BL151" s="265"/>
      <c r="BM151" s="265"/>
      <c r="BN151" s="266"/>
      <c r="BO151" s="222"/>
      <c r="BP151" s="223"/>
      <c r="BQ151" s="223"/>
      <c r="BR151" s="224"/>
      <c r="BS151" s="267"/>
      <c r="BT151" s="268"/>
      <c r="BU151" s="270" t="str">
        <f t="shared" si="47"/>
        <v/>
      </c>
      <c r="BV151" s="269" t="str">
        <f t="shared" si="48"/>
        <v/>
      </c>
      <c r="BW151" s="247" t="str">
        <f t="shared" si="49"/>
        <v/>
      </c>
      <c r="BX151" s="271" t="str">
        <f t="shared" si="68"/>
        <v/>
      </c>
      <c r="BY151" s="410" t="str">
        <f t="shared" si="50"/>
        <v/>
      </c>
      <c r="BZ151" s="239"/>
      <c r="CA151" s="239"/>
      <c r="CB151" s="247" t="str">
        <f t="shared" si="69"/>
        <v/>
      </c>
      <c r="CC151" s="247" t="str">
        <f t="shared" si="70"/>
        <v/>
      </c>
      <c r="CD151" s="247" t="str">
        <f t="shared" si="71"/>
        <v/>
      </c>
      <c r="CE151" s="247" t="str">
        <f t="shared" si="72"/>
        <v/>
      </c>
      <c r="CF151" s="115"/>
      <c r="CG151" s="200" t="str">
        <f t="shared" si="51"/>
        <v/>
      </c>
      <c r="CH151" s="199" t="str">
        <f t="shared" si="52"/>
        <v/>
      </c>
      <c r="CI151" s="199" t="str">
        <f t="shared" si="53"/>
        <v/>
      </c>
      <c r="CJ151" s="199" t="str">
        <f t="shared" si="54"/>
        <v/>
      </c>
      <c r="CK151" s="203" t="str">
        <f t="shared" si="55"/>
        <v/>
      </c>
      <c r="CL151" s="203" t="str">
        <f t="shared" si="56"/>
        <v/>
      </c>
      <c r="CM151" s="203" t="str">
        <f t="shared" si="57"/>
        <v/>
      </c>
      <c r="CN151" s="203" t="str">
        <f t="shared" si="58"/>
        <v/>
      </c>
      <c r="CO151" s="199" t="str">
        <f t="shared" si="73"/>
        <v/>
      </c>
      <c r="CP151" s="226" t="str">
        <f t="shared" si="74"/>
        <v/>
      </c>
      <c r="CQ151" s="203" t="str">
        <f t="shared" si="59"/>
        <v/>
      </c>
      <c r="CR151" s="203" t="str">
        <f t="shared" si="60"/>
        <v/>
      </c>
      <c r="CS151" s="203" t="str">
        <f t="shared" si="61"/>
        <v/>
      </c>
      <c r="CT151" s="256" t="str">
        <f t="shared" si="62"/>
        <v/>
      </c>
      <c r="CU151" s="257" t="str">
        <f t="shared" si="63"/>
        <v/>
      </c>
      <c r="CV151" s="258" t="str">
        <f t="shared" si="64"/>
        <v/>
      </c>
      <c r="CW151" s="115"/>
      <c r="CX151" s="115"/>
      <c r="CY151" s="115"/>
      <c r="CZ151" s="115"/>
      <c r="DA151" s="115"/>
      <c r="DB151" s="115"/>
      <c r="DC151" s="115"/>
      <c r="DD151" s="115"/>
      <c r="DE151" s="115"/>
      <c r="DF151" s="115"/>
      <c r="DG151" s="115"/>
      <c r="DH151" s="115"/>
      <c r="DI151" s="125"/>
    </row>
    <row r="152" spans="2:113" ht="15.95" customHeight="1">
      <c r="B152" s="161">
        <v>122</v>
      </c>
      <c r="C152" s="670"/>
      <c r="D152" s="671"/>
      <c r="E152" s="671"/>
      <c r="F152" s="672"/>
      <c r="G152" s="673"/>
      <c r="H152" s="673"/>
      <c r="I152" s="674"/>
      <c r="J152" s="675"/>
      <c r="K152" s="688"/>
      <c r="L152" s="689"/>
      <c r="M152" s="689"/>
      <c r="N152" s="689"/>
      <c r="O152" s="690"/>
      <c r="P152" s="14" t="s">
        <v>3</v>
      </c>
      <c r="Q152" s="145" t="s">
        <v>3</v>
      </c>
      <c r="R152" s="145" t="s">
        <v>3</v>
      </c>
      <c r="S152" s="79" t="s">
        <v>3</v>
      </c>
      <c r="T152" s="683"/>
      <c r="U152" s="684"/>
      <c r="V152" s="685"/>
      <c r="W152" s="14" t="s">
        <v>3</v>
      </c>
      <c r="X152" s="145" t="s">
        <v>3</v>
      </c>
      <c r="Y152" s="145" t="s">
        <v>3</v>
      </c>
      <c r="Z152" s="79" t="s">
        <v>3</v>
      </c>
      <c r="AA152" s="683"/>
      <c r="AB152" s="684"/>
      <c r="AC152" s="684"/>
      <c r="AD152" s="14" t="s">
        <v>3</v>
      </c>
      <c r="AE152" s="16" t="s">
        <v>3</v>
      </c>
      <c r="AF152" s="16" t="s">
        <v>3</v>
      </c>
      <c r="AG152" s="16" t="s">
        <v>3</v>
      </c>
      <c r="AH152" s="16" t="s">
        <v>3</v>
      </c>
      <c r="AI152" s="79" t="s">
        <v>3</v>
      </c>
      <c r="AJ152" s="171"/>
      <c r="AK152" s="79" t="s">
        <v>3</v>
      </c>
      <c r="AL152" s="173"/>
      <c r="AM152" s="14" t="s">
        <v>3</v>
      </c>
      <c r="AN152" s="79" t="s">
        <v>3</v>
      </c>
      <c r="AO152" s="686"/>
      <c r="AP152" s="687"/>
      <c r="AQ152" s="687"/>
      <c r="AR152" s="687"/>
      <c r="AS152" s="251" t="str">
        <f t="shared" si="67"/>
        <v/>
      </c>
      <c r="AT152" s="14" t="s">
        <v>3</v>
      </c>
      <c r="AU152" s="16" t="s">
        <v>3</v>
      </c>
      <c r="AV152" s="154" t="s">
        <v>3</v>
      </c>
      <c r="AW152" s="159" t="s">
        <v>3</v>
      </c>
      <c r="AX152" s="79" t="s">
        <v>3</v>
      </c>
      <c r="AY152" s="79" t="s">
        <v>3</v>
      </c>
      <c r="AZ152" s="154" t="s">
        <v>3</v>
      </c>
      <c r="BA152" s="259"/>
      <c r="BB152" s="657" t="str">
        <f>IF($F$12="","",IF($BA152="","",HLOOKUP($F$12,別紙mast!$D$4:$K$7,3,FALSE)))</f>
        <v/>
      </c>
      <c r="BC152" s="657"/>
      <c r="BD152" s="260" t="str">
        <f t="shared" si="65"/>
        <v/>
      </c>
      <c r="BE152" s="260" t="str">
        <f>IF($F$12="","",IF($BA152="","",HLOOKUP($F$12,別紙mast!$D$9:$K$11,3,FALSE)))</f>
        <v/>
      </c>
      <c r="BF152" s="175" t="str">
        <f t="shared" si="66"/>
        <v/>
      </c>
      <c r="BG152" s="272"/>
      <c r="BH152" s="656" t="str">
        <f>IF($F$12="","",IF($BG152="","",HLOOKUP($F$12,別紙mast!$D$4:$K$7,4,FALSE)))</f>
        <v/>
      </c>
      <c r="BI152" s="656"/>
      <c r="BJ152" s="261" t="str">
        <f t="shared" si="46"/>
        <v/>
      </c>
      <c r="BK152" s="264"/>
      <c r="BL152" s="265"/>
      <c r="BM152" s="265"/>
      <c r="BN152" s="266"/>
      <c r="BO152" s="222"/>
      <c r="BP152" s="223"/>
      <c r="BQ152" s="223"/>
      <c r="BR152" s="224"/>
      <c r="BS152" s="267"/>
      <c r="BT152" s="268"/>
      <c r="BU152" s="270" t="str">
        <f t="shared" si="47"/>
        <v/>
      </c>
      <c r="BV152" s="269" t="str">
        <f t="shared" si="48"/>
        <v/>
      </c>
      <c r="BW152" s="247" t="str">
        <f t="shared" si="49"/>
        <v/>
      </c>
      <c r="BX152" s="271" t="str">
        <f t="shared" si="68"/>
        <v/>
      </c>
      <c r="BY152" s="410" t="str">
        <f t="shared" si="50"/>
        <v/>
      </c>
      <c r="BZ152" s="239"/>
      <c r="CA152" s="239"/>
      <c r="CB152" s="247" t="str">
        <f t="shared" si="69"/>
        <v/>
      </c>
      <c r="CC152" s="247" t="str">
        <f t="shared" si="70"/>
        <v/>
      </c>
      <c r="CD152" s="247" t="str">
        <f t="shared" si="71"/>
        <v/>
      </c>
      <c r="CE152" s="247" t="str">
        <f t="shared" si="72"/>
        <v/>
      </c>
      <c r="CF152" s="115"/>
      <c r="CG152" s="200" t="str">
        <f t="shared" si="51"/>
        <v/>
      </c>
      <c r="CH152" s="199" t="str">
        <f t="shared" si="52"/>
        <v/>
      </c>
      <c r="CI152" s="199" t="str">
        <f t="shared" si="53"/>
        <v/>
      </c>
      <c r="CJ152" s="199" t="str">
        <f t="shared" si="54"/>
        <v/>
      </c>
      <c r="CK152" s="203" t="str">
        <f t="shared" si="55"/>
        <v/>
      </c>
      <c r="CL152" s="203" t="str">
        <f t="shared" si="56"/>
        <v/>
      </c>
      <c r="CM152" s="203" t="str">
        <f t="shared" si="57"/>
        <v/>
      </c>
      <c r="CN152" s="203" t="str">
        <f t="shared" si="58"/>
        <v/>
      </c>
      <c r="CO152" s="199" t="str">
        <f t="shared" si="73"/>
        <v/>
      </c>
      <c r="CP152" s="226" t="str">
        <f t="shared" si="74"/>
        <v/>
      </c>
      <c r="CQ152" s="203" t="str">
        <f t="shared" si="59"/>
        <v/>
      </c>
      <c r="CR152" s="203" t="str">
        <f t="shared" si="60"/>
        <v/>
      </c>
      <c r="CS152" s="203" t="str">
        <f t="shared" si="61"/>
        <v/>
      </c>
      <c r="CT152" s="256" t="str">
        <f t="shared" si="62"/>
        <v/>
      </c>
      <c r="CU152" s="257" t="str">
        <f t="shared" si="63"/>
        <v/>
      </c>
      <c r="CV152" s="258" t="str">
        <f t="shared" si="64"/>
        <v/>
      </c>
      <c r="CW152" s="115"/>
      <c r="CX152" s="115"/>
      <c r="CY152" s="115"/>
      <c r="CZ152" s="115"/>
      <c r="DA152" s="115"/>
      <c r="DB152" s="115"/>
      <c r="DC152" s="115"/>
      <c r="DD152" s="115"/>
      <c r="DE152" s="115"/>
      <c r="DF152" s="115"/>
      <c r="DG152" s="115"/>
      <c r="DH152" s="115"/>
      <c r="DI152" s="125"/>
    </row>
    <row r="153" spans="2:113" ht="15.95" customHeight="1">
      <c r="B153" s="161">
        <v>123</v>
      </c>
      <c r="C153" s="670"/>
      <c r="D153" s="671"/>
      <c r="E153" s="671"/>
      <c r="F153" s="672"/>
      <c r="G153" s="673"/>
      <c r="H153" s="673"/>
      <c r="I153" s="674"/>
      <c r="J153" s="675"/>
      <c r="K153" s="682"/>
      <c r="L153" s="682"/>
      <c r="M153" s="682"/>
      <c r="N153" s="682"/>
      <c r="O153" s="682"/>
      <c r="P153" s="14" t="s">
        <v>3</v>
      </c>
      <c r="Q153" s="145" t="s">
        <v>3</v>
      </c>
      <c r="R153" s="145" t="s">
        <v>3</v>
      </c>
      <c r="S153" s="79" t="s">
        <v>3</v>
      </c>
      <c r="T153" s="683"/>
      <c r="U153" s="684"/>
      <c r="V153" s="685"/>
      <c r="W153" s="14" t="s">
        <v>3</v>
      </c>
      <c r="X153" s="145" t="s">
        <v>3</v>
      </c>
      <c r="Y153" s="145" t="s">
        <v>3</v>
      </c>
      <c r="Z153" s="79" t="s">
        <v>3</v>
      </c>
      <c r="AA153" s="683"/>
      <c r="AB153" s="684"/>
      <c r="AC153" s="684"/>
      <c r="AD153" s="14" t="s">
        <v>3</v>
      </c>
      <c r="AE153" s="16" t="s">
        <v>3</v>
      </c>
      <c r="AF153" s="16" t="s">
        <v>3</v>
      </c>
      <c r="AG153" s="16" t="s">
        <v>3</v>
      </c>
      <c r="AH153" s="16" t="s">
        <v>3</v>
      </c>
      <c r="AI153" s="79" t="s">
        <v>3</v>
      </c>
      <c r="AJ153" s="171"/>
      <c r="AK153" s="79" t="s">
        <v>3</v>
      </c>
      <c r="AL153" s="173"/>
      <c r="AM153" s="14" t="s">
        <v>3</v>
      </c>
      <c r="AN153" s="79" t="s">
        <v>3</v>
      </c>
      <c r="AO153" s="686"/>
      <c r="AP153" s="687"/>
      <c r="AQ153" s="687"/>
      <c r="AR153" s="687"/>
      <c r="AS153" s="251" t="str">
        <f t="shared" si="67"/>
        <v/>
      </c>
      <c r="AT153" s="14" t="s">
        <v>3</v>
      </c>
      <c r="AU153" s="16" t="s">
        <v>3</v>
      </c>
      <c r="AV153" s="154" t="s">
        <v>3</v>
      </c>
      <c r="AW153" s="159" t="s">
        <v>3</v>
      </c>
      <c r="AX153" s="79" t="s">
        <v>3</v>
      </c>
      <c r="AY153" s="79" t="s">
        <v>3</v>
      </c>
      <c r="AZ153" s="154" t="s">
        <v>3</v>
      </c>
      <c r="BA153" s="259"/>
      <c r="BB153" s="657" t="str">
        <f>IF($F$12="","",IF($BA153="","",HLOOKUP($F$12,別紙mast!$D$4:$K$7,3,FALSE)))</f>
        <v/>
      </c>
      <c r="BC153" s="657"/>
      <c r="BD153" s="260" t="str">
        <f t="shared" si="65"/>
        <v/>
      </c>
      <c r="BE153" s="260" t="str">
        <f>IF($F$12="","",IF($BA153="","",HLOOKUP($F$12,別紙mast!$D$9:$K$11,3,FALSE)))</f>
        <v/>
      </c>
      <c r="BF153" s="175" t="str">
        <f t="shared" si="66"/>
        <v/>
      </c>
      <c r="BG153" s="272"/>
      <c r="BH153" s="656" t="str">
        <f>IF($F$12="","",IF($BG153="","",HLOOKUP($F$12,別紙mast!$D$4:$K$7,4,FALSE)))</f>
        <v/>
      </c>
      <c r="BI153" s="656"/>
      <c r="BJ153" s="261" t="str">
        <f t="shared" si="46"/>
        <v/>
      </c>
      <c r="BK153" s="264"/>
      <c r="BL153" s="265"/>
      <c r="BM153" s="265"/>
      <c r="BN153" s="266"/>
      <c r="BO153" s="222"/>
      <c r="BP153" s="223"/>
      <c r="BQ153" s="223"/>
      <c r="BR153" s="224"/>
      <c r="BS153" s="267"/>
      <c r="BT153" s="268"/>
      <c r="BU153" s="270" t="str">
        <f t="shared" si="47"/>
        <v/>
      </c>
      <c r="BV153" s="269" t="str">
        <f t="shared" si="48"/>
        <v/>
      </c>
      <c r="BW153" s="247" t="str">
        <f t="shared" si="49"/>
        <v/>
      </c>
      <c r="BX153" s="271" t="str">
        <f t="shared" si="68"/>
        <v/>
      </c>
      <c r="BY153" s="410" t="str">
        <f t="shared" si="50"/>
        <v/>
      </c>
      <c r="BZ153" s="239"/>
      <c r="CA153" s="239"/>
      <c r="CB153" s="247" t="str">
        <f t="shared" si="69"/>
        <v/>
      </c>
      <c r="CC153" s="247" t="str">
        <f t="shared" si="70"/>
        <v/>
      </c>
      <c r="CD153" s="247" t="str">
        <f t="shared" si="71"/>
        <v/>
      </c>
      <c r="CE153" s="247" t="str">
        <f t="shared" si="72"/>
        <v/>
      </c>
      <c r="CF153" s="115"/>
      <c r="CG153" s="200" t="str">
        <f t="shared" si="51"/>
        <v/>
      </c>
      <c r="CH153" s="199" t="str">
        <f t="shared" si="52"/>
        <v/>
      </c>
      <c r="CI153" s="199" t="str">
        <f t="shared" si="53"/>
        <v/>
      </c>
      <c r="CJ153" s="199" t="str">
        <f t="shared" si="54"/>
        <v/>
      </c>
      <c r="CK153" s="203" t="str">
        <f t="shared" si="55"/>
        <v/>
      </c>
      <c r="CL153" s="203" t="str">
        <f t="shared" si="56"/>
        <v/>
      </c>
      <c r="CM153" s="203" t="str">
        <f t="shared" si="57"/>
        <v/>
      </c>
      <c r="CN153" s="203" t="str">
        <f t="shared" si="58"/>
        <v/>
      </c>
      <c r="CO153" s="199" t="str">
        <f t="shared" si="73"/>
        <v/>
      </c>
      <c r="CP153" s="226" t="str">
        <f t="shared" si="74"/>
        <v/>
      </c>
      <c r="CQ153" s="203" t="str">
        <f t="shared" si="59"/>
        <v/>
      </c>
      <c r="CR153" s="203" t="str">
        <f t="shared" si="60"/>
        <v/>
      </c>
      <c r="CS153" s="203" t="str">
        <f t="shared" si="61"/>
        <v/>
      </c>
      <c r="CT153" s="256" t="str">
        <f t="shared" si="62"/>
        <v/>
      </c>
      <c r="CU153" s="257" t="str">
        <f t="shared" si="63"/>
        <v/>
      </c>
      <c r="CV153" s="258" t="str">
        <f t="shared" si="64"/>
        <v/>
      </c>
      <c r="CW153" s="115"/>
      <c r="CX153" s="115"/>
      <c r="CY153" s="115"/>
      <c r="CZ153" s="115"/>
      <c r="DA153" s="115"/>
      <c r="DB153" s="115"/>
      <c r="DC153" s="115"/>
      <c r="DD153" s="115"/>
      <c r="DE153" s="115"/>
      <c r="DF153" s="115"/>
      <c r="DG153" s="115"/>
      <c r="DH153" s="115"/>
      <c r="DI153" s="125"/>
    </row>
    <row r="154" spans="2:113" ht="15.95" customHeight="1">
      <c r="B154" s="161">
        <v>124</v>
      </c>
      <c r="C154" s="670"/>
      <c r="D154" s="671"/>
      <c r="E154" s="671"/>
      <c r="F154" s="672"/>
      <c r="G154" s="673"/>
      <c r="H154" s="673"/>
      <c r="I154" s="674"/>
      <c r="J154" s="675"/>
      <c r="K154" s="682"/>
      <c r="L154" s="682"/>
      <c r="M154" s="682"/>
      <c r="N154" s="682"/>
      <c r="O154" s="682"/>
      <c r="P154" s="14" t="s">
        <v>3</v>
      </c>
      <c r="Q154" s="145" t="s">
        <v>3</v>
      </c>
      <c r="R154" s="145" t="s">
        <v>3</v>
      </c>
      <c r="S154" s="79" t="s">
        <v>3</v>
      </c>
      <c r="T154" s="683"/>
      <c r="U154" s="684"/>
      <c r="V154" s="685"/>
      <c r="W154" s="14" t="s">
        <v>3</v>
      </c>
      <c r="X154" s="145" t="s">
        <v>3</v>
      </c>
      <c r="Y154" s="145" t="s">
        <v>3</v>
      </c>
      <c r="Z154" s="79" t="s">
        <v>3</v>
      </c>
      <c r="AA154" s="683"/>
      <c r="AB154" s="684"/>
      <c r="AC154" s="684"/>
      <c r="AD154" s="14" t="s">
        <v>3</v>
      </c>
      <c r="AE154" s="16" t="s">
        <v>3</v>
      </c>
      <c r="AF154" s="16" t="s">
        <v>3</v>
      </c>
      <c r="AG154" s="16" t="s">
        <v>3</v>
      </c>
      <c r="AH154" s="16" t="s">
        <v>3</v>
      </c>
      <c r="AI154" s="79" t="s">
        <v>3</v>
      </c>
      <c r="AJ154" s="171"/>
      <c r="AK154" s="79" t="s">
        <v>3</v>
      </c>
      <c r="AL154" s="173"/>
      <c r="AM154" s="14" t="s">
        <v>3</v>
      </c>
      <c r="AN154" s="79" t="s">
        <v>3</v>
      </c>
      <c r="AO154" s="686"/>
      <c r="AP154" s="687"/>
      <c r="AQ154" s="687"/>
      <c r="AR154" s="687"/>
      <c r="AS154" s="251" t="str">
        <f t="shared" si="67"/>
        <v/>
      </c>
      <c r="AT154" s="14" t="s">
        <v>3</v>
      </c>
      <c r="AU154" s="16" t="s">
        <v>3</v>
      </c>
      <c r="AV154" s="154" t="s">
        <v>3</v>
      </c>
      <c r="AW154" s="159" t="s">
        <v>3</v>
      </c>
      <c r="AX154" s="79" t="s">
        <v>3</v>
      </c>
      <c r="AY154" s="79" t="s">
        <v>3</v>
      </c>
      <c r="AZ154" s="154" t="s">
        <v>3</v>
      </c>
      <c r="BA154" s="259"/>
      <c r="BB154" s="657" t="str">
        <f>IF($F$12="","",IF($BA154="","",HLOOKUP($F$12,別紙mast!$D$4:$K$7,3,FALSE)))</f>
        <v/>
      </c>
      <c r="BC154" s="657"/>
      <c r="BD154" s="260" t="str">
        <f t="shared" si="65"/>
        <v/>
      </c>
      <c r="BE154" s="260" t="str">
        <f>IF($F$12="","",IF($BA154="","",HLOOKUP($F$12,別紙mast!$D$9:$K$11,3,FALSE)))</f>
        <v/>
      </c>
      <c r="BF154" s="175" t="str">
        <f t="shared" si="66"/>
        <v/>
      </c>
      <c r="BG154" s="272"/>
      <c r="BH154" s="656" t="str">
        <f>IF($F$12="","",IF($BG154="","",HLOOKUP($F$12,別紙mast!$D$4:$K$7,4,FALSE)))</f>
        <v/>
      </c>
      <c r="BI154" s="656"/>
      <c r="BJ154" s="261" t="str">
        <f t="shared" si="46"/>
        <v/>
      </c>
      <c r="BK154" s="264"/>
      <c r="BL154" s="265"/>
      <c r="BM154" s="265"/>
      <c r="BN154" s="266"/>
      <c r="BO154" s="222"/>
      <c r="BP154" s="223"/>
      <c r="BQ154" s="223"/>
      <c r="BR154" s="224"/>
      <c r="BS154" s="267"/>
      <c r="BT154" s="268"/>
      <c r="BU154" s="270" t="str">
        <f t="shared" si="47"/>
        <v/>
      </c>
      <c r="BV154" s="269" t="str">
        <f t="shared" si="48"/>
        <v/>
      </c>
      <c r="BW154" s="247" t="str">
        <f t="shared" si="49"/>
        <v/>
      </c>
      <c r="BX154" s="271" t="str">
        <f t="shared" si="68"/>
        <v/>
      </c>
      <c r="BY154" s="410" t="str">
        <f t="shared" si="50"/>
        <v/>
      </c>
      <c r="BZ154" s="239"/>
      <c r="CA154" s="239"/>
      <c r="CB154" s="247" t="str">
        <f t="shared" si="69"/>
        <v/>
      </c>
      <c r="CC154" s="247" t="str">
        <f t="shared" si="70"/>
        <v/>
      </c>
      <c r="CD154" s="247" t="str">
        <f t="shared" si="71"/>
        <v/>
      </c>
      <c r="CE154" s="247" t="str">
        <f t="shared" si="72"/>
        <v/>
      </c>
      <c r="CF154" s="115"/>
      <c r="CG154" s="200" t="str">
        <f t="shared" si="51"/>
        <v/>
      </c>
      <c r="CH154" s="199" t="str">
        <f t="shared" si="52"/>
        <v/>
      </c>
      <c r="CI154" s="199" t="str">
        <f t="shared" si="53"/>
        <v/>
      </c>
      <c r="CJ154" s="199" t="str">
        <f t="shared" si="54"/>
        <v/>
      </c>
      <c r="CK154" s="203" t="str">
        <f t="shared" si="55"/>
        <v/>
      </c>
      <c r="CL154" s="203" t="str">
        <f t="shared" si="56"/>
        <v/>
      </c>
      <c r="CM154" s="203" t="str">
        <f t="shared" si="57"/>
        <v/>
      </c>
      <c r="CN154" s="203" t="str">
        <f t="shared" si="58"/>
        <v/>
      </c>
      <c r="CO154" s="199" t="str">
        <f t="shared" si="73"/>
        <v/>
      </c>
      <c r="CP154" s="226" t="str">
        <f t="shared" si="74"/>
        <v/>
      </c>
      <c r="CQ154" s="203" t="str">
        <f t="shared" si="59"/>
        <v/>
      </c>
      <c r="CR154" s="203" t="str">
        <f t="shared" si="60"/>
        <v/>
      </c>
      <c r="CS154" s="203" t="str">
        <f t="shared" si="61"/>
        <v/>
      </c>
      <c r="CT154" s="256" t="str">
        <f t="shared" si="62"/>
        <v/>
      </c>
      <c r="CU154" s="257" t="str">
        <f t="shared" si="63"/>
        <v/>
      </c>
      <c r="CV154" s="258" t="str">
        <f t="shared" si="64"/>
        <v/>
      </c>
      <c r="CW154" s="115"/>
      <c r="CX154" s="115"/>
      <c r="CY154" s="115"/>
      <c r="CZ154" s="115"/>
      <c r="DA154" s="115"/>
      <c r="DB154" s="115"/>
      <c r="DC154" s="115"/>
      <c r="DD154" s="115"/>
      <c r="DE154" s="115"/>
      <c r="DF154" s="115"/>
      <c r="DG154" s="115"/>
      <c r="DH154" s="115"/>
      <c r="DI154" s="125"/>
    </row>
    <row r="155" spans="2:113" ht="15.95" customHeight="1">
      <c r="B155" s="161">
        <v>125</v>
      </c>
      <c r="C155" s="670"/>
      <c r="D155" s="671"/>
      <c r="E155" s="671"/>
      <c r="F155" s="672"/>
      <c r="G155" s="673"/>
      <c r="H155" s="673"/>
      <c r="I155" s="674"/>
      <c r="J155" s="675"/>
      <c r="K155" s="682"/>
      <c r="L155" s="682"/>
      <c r="M155" s="682"/>
      <c r="N155" s="682"/>
      <c r="O155" s="682"/>
      <c r="P155" s="14" t="s">
        <v>3</v>
      </c>
      <c r="Q155" s="145" t="s">
        <v>3</v>
      </c>
      <c r="R155" s="145" t="s">
        <v>3</v>
      </c>
      <c r="S155" s="79" t="s">
        <v>3</v>
      </c>
      <c r="T155" s="683"/>
      <c r="U155" s="684"/>
      <c r="V155" s="685"/>
      <c r="W155" s="14" t="s">
        <v>3</v>
      </c>
      <c r="X155" s="145" t="s">
        <v>3</v>
      </c>
      <c r="Y155" s="145" t="s">
        <v>3</v>
      </c>
      <c r="Z155" s="79" t="s">
        <v>3</v>
      </c>
      <c r="AA155" s="683"/>
      <c r="AB155" s="684"/>
      <c r="AC155" s="684"/>
      <c r="AD155" s="14" t="s">
        <v>3</v>
      </c>
      <c r="AE155" s="16" t="s">
        <v>3</v>
      </c>
      <c r="AF155" s="16" t="s">
        <v>3</v>
      </c>
      <c r="AG155" s="16" t="s">
        <v>3</v>
      </c>
      <c r="AH155" s="16" t="s">
        <v>3</v>
      </c>
      <c r="AI155" s="79" t="s">
        <v>3</v>
      </c>
      <c r="AJ155" s="171"/>
      <c r="AK155" s="79" t="s">
        <v>3</v>
      </c>
      <c r="AL155" s="173"/>
      <c r="AM155" s="14" t="s">
        <v>3</v>
      </c>
      <c r="AN155" s="79" t="s">
        <v>3</v>
      </c>
      <c r="AO155" s="686"/>
      <c r="AP155" s="687"/>
      <c r="AQ155" s="687"/>
      <c r="AR155" s="687"/>
      <c r="AS155" s="251" t="str">
        <f t="shared" si="67"/>
        <v/>
      </c>
      <c r="AT155" s="14" t="s">
        <v>3</v>
      </c>
      <c r="AU155" s="16" t="s">
        <v>3</v>
      </c>
      <c r="AV155" s="154" t="s">
        <v>3</v>
      </c>
      <c r="AW155" s="159" t="s">
        <v>3</v>
      </c>
      <c r="AX155" s="79" t="s">
        <v>3</v>
      </c>
      <c r="AY155" s="79" t="s">
        <v>3</v>
      </c>
      <c r="AZ155" s="154" t="s">
        <v>3</v>
      </c>
      <c r="BA155" s="259"/>
      <c r="BB155" s="657" t="str">
        <f>IF($F$12="","",IF($BA155="","",HLOOKUP($F$12,別紙mast!$D$4:$K$7,3,FALSE)))</f>
        <v/>
      </c>
      <c r="BC155" s="657"/>
      <c r="BD155" s="260" t="str">
        <f t="shared" si="65"/>
        <v/>
      </c>
      <c r="BE155" s="260" t="str">
        <f>IF($F$12="","",IF($BA155="","",HLOOKUP($F$12,別紙mast!$D$9:$K$11,3,FALSE)))</f>
        <v/>
      </c>
      <c r="BF155" s="175" t="str">
        <f t="shared" si="66"/>
        <v/>
      </c>
      <c r="BG155" s="272"/>
      <c r="BH155" s="656" t="str">
        <f>IF($F$12="","",IF($BG155="","",HLOOKUP($F$12,別紙mast!$D$4:$K$7,4,FALSE)))</f>
        <v/>
      </c>
      <c r="BI155" s="656"/>
      <c r="BJ155" s="261" t="str">
        <f t="shared" si="46"/>
        <v/>
      </c>
      <c r="BK155" s="264"/>
      <c r="BL155" s="265"/>
      <c r="BM155" s="265"/>
      <c r="BN155" s="266"/>
      <c r="BO155" s="222"/>
      <c r="BP155" s="223"/>
      <c r="BQ155" s="223"/>
      <c r="BR155" s="224"/>
      <c r="BS155" s="267"/>
      <c r="BT155" s="268"/>
      <c r="BU155" s="270" t="str">
        <f t="shared" si="47"/>
        <v/>
      </c>
      <c r="BV155" s="269" t="str">
        <f t="shared" si="48"/>
        <v/>
      </c>
      <c r="BW155" s="247" t="str">
        <f t="shared" si="49"/>
        <v/>
      </c>
      <c r="BX155" s="271" t="str">
        <f t="shared" si="68"/>
        <v/>
      </c>
      <c r="BY155" s="410" t="str">
        <f t="shared" si="50"/>
        <v/>
      </c>
      <c r="BZ155" s="239"/>
      <c r="CA155" s="239"/>
      <c r="CB155" s="247" t="str">
        <f t="shared" si="69"/>
        <v/>
      </c>
      <c r="CC155" s="247" t="str">
        <f t="shared" si="70"/>
        <v/>
      </c>
      <c r="CD155" s="247" t="str">
        <f t="shared" si="71"/>
        <v/>
      </c>
      <c r="CE155" s="247" t="str">
        <f t="shared" si="72"/>
        <v/>
      </c>
      <c r="CF155" s="115"/>
      <c r="CG155" s="200" t="str">
        <f t="shared" si="51"/>
        <v/>
      </c>
      <c r="CH155" s="199" t="str">
        <f t="shared" si="52"/>
        <v/>
      </c>
      <c r="CI155" s="199" t="str">
        <f t="shared" si="53"/>
        <v/>
      </c>
      <c r="CJ155" s="199" t="str">
        <f t="shared" si="54"/>
        <v/>
      </c>
      <c r="CK155" s="203" t="str">
        <f t="shared" si="55"/>
        <v/>
      </c>
      <c r="CL155" s="203" t="str">
        <f t="shared" si="56"/>
        <v/>
      </c>
      <c r="CM155" s="203" t="str">
        <f t="shared" si="57"/>
        <v/>
      </c>
      <c r="CN155" s="203" t="str">
        <f t="shared" si="58"/>
        <v/>
      </c>
      <c r="CO155" s="199" t="str">
        <f t="shared" si="73"/>
        <v/>
      </c>
      <c r="CP155" s="226" t="str">
        <f t="shared" si="74"/>
        <v/>
      </c>
      <c r="CQ155" s="203" t="str">
        <f t="shared" si="59"/>
        <v/>
      </c>
      <c r="CR155" s="203" t="str">
        <f t="shared" si="60"/>
        <v/>
      </c>
      <c r="CS155" s="203" t="str">
        <f t="shared" si="61"/>
        <v/>
      </c>
      <c r="CT155" s="256" t="str">
        <f t="shared" si="62"/>
        <v/>
      </c>
      <c r="CU155" s="257" t="str">
        <f t="shared" si="63"/>
        <v/>
      </c>
      <c r="CV155" s="258" t="str">
        <f t="shared" si="64"/>
        <v/>
      </c>
      <c r="CW155" s="115"/>
      <c r="CX155" s="115"/>
      <c r="CY155" s="115"/>
      <c r="CZ155" s="115"/>
      <c r="DA155" s="115"/>
      <c r="DB155" s="115"/>
      <c r="DC155" s="115"/>
      <c r="DD155" s="115"/>
      <c r="DE155" s="115"/>
      <c r="DF155" s="115"/>
      <c r="DG155" s="115"/>
      <c r="DH155" s="115"/>
      <c r="DI155" s="125"/>
    </row>
    <row r="156" spans="2:113" ht="15.95" customHeight="1">
      <c r="B156" s="161">
        <v>126</v>
      </c>
      <c r="C156" s="670"/>
      <c r="D156" s="671"/>
      <c r="E156" s="671"/>
      <c r="F156" s="672"/>
      <c r="G156" s="673"/>
      <c r="H156" s="673"/>
      <c r="I156" s="674"/>
      <c r="J156" s="675"/>
      <c r="K156" s="682"/>
      <c r="L156" s="682"/>
      <c r="M156" s="682"/>
      <c r="N156" s="682"/>
      <c r="O156" s="682"/>
      <c r="P156" s="14" t="s">
        <v>3</v>
      </c>
      <c r="Q156" s="145" t="s">
        <v>3</v>
      </c>
      <c r="R156" s="145" t="s">
        <v>3</v>
      </c>
      <c r="S156" s="79" t="s">
        <v>3</v>
      </c>
      <c r="T156" s="683"/>
      <c r="U156" s="684"/>
      <c r="V156" s="685"/>
      <c r="W156" s="14" t="s">
        <v>3</v>
      </c>
      <c r="X156" s="145" t="s">
        <v>3</v>
      </c>
      <c r="Y156" s="145" t="s">
        <v>3</v>
      </c>
      <c r="Z156" s="79" t="s">
        <v>3</v>
      </c>
      <c r="AA156" s="683"/>
      <c r="AB156" s="684"/>
      <c r="AC156" s="684"/>
      <c r="AD156" s="14" t="s">
        <v>3</v>
      </c>
      <c r="AE156" s="16" t="s">
        <v>3</v>
      </c>
      <c r="AF156" s="16" t="s">
        <v>3</v>
      </c>
      <c r="AG156" s="16" t="s">
        <v>3</v>
      </c>
      <c r="AH156" s="16" t="s">
        <v>3</v>
      </c>
      <c r="AI156" s="79" t="s">
        <v>3</v>
      </c>
      <c r="AJ156" s="171"/>
      <c r="AK156" s="79" t="s">
        <v>3</v>
      </c>
      <c r="AL156" s="173"/>
      <c r="AM156" s="14" t="s">
        <v>3</v>
      </c>
      <c r="AN156" s="79" t="s">
        <v>3</v>
      </c>
      <c r="AO156" s="686"/>
      <c r="AP156" s="687"/>
      <c r="AQ156" s="687"/>
      <c r="AR156" s="687"/>
      <c r="AS156" s="251" t="str">
        <f t="shared" si="67"/>
        <v/>
      </c>
      <c r="AT156" s="14" t="s">
        <v>3</v>
      </c>
      <c r="AU156" s="16" t="s">
        <v>3</v>
      </c>
      <c r="AV156" s="154" t="s">
        <v>3</v>
      </c>
      <c r="AW156" s="159" t="s">
        <v>3</v>
      </c>
      <c r="AX156" s="79" t="s">
        <v>3</v>
      </c>
      <c r="AY156" s="79" t="s">
        <v>3</v>
      </c>
      <c r="AZ156" s="154" t="s">
        <v>3</v>
      </c>
      <c r="BA156" s="259"/>
      <c r="BB156" s="657" t="str">
        <f>IF($F$12="","",IF($BA156="","",HLOOKUP($F$12,別紙mast!$D$4:$K$7,3,FALSE)))</f>
        <v/>
      </c>
      <c r="BC156" s="657"/>
      <c r="BD156" s="260" t="str">
        <f t="shared" si="65"/>
        <v/>
      </c>
      <c r="BE156" s="260" t="str">
        <f>IF($F$12="","",IF($BA156="","",HLOOKUP($F$12,別紙mast!$D$9:$K$11,3,FALSE)))</f>
        <v/>
      </c>
      <c r="BF156" s="175" t="str">
        <f t="shared" si="66"/>
        <v/>
      </c>
      <c r="BG156" s="272"/>
      <c r="BH156" s="656" t="str">
        <f>IF($F$12="","",IF($BG156="","",HLOOKUP($F$12,別紙mast!$D$4:$K$7,4,FALSE)))</f>
        <v/>
      </c>
      <c r="BI156" s="656"/>
      <c r="BJ156" s="261" t="str">
        <f t="shared" si="46"/>
        <v/>
      </c>
      <c r="BK156" s="264"/>
      <c r="BL156" s="265"/>
      <c r="BM156" s="265"/>
      <c r="BN156" s="266"/>
      <c r="BO156" s="222"/>
      <c r="BP156" s="223"/>
      <c r="BQ156" s="223"/>
      <c r="BR156" s="224"/>
      <c r="BS156" s="267"/>
      <c r="BT156" s="268"/>
      <c r="BU156" s="270" t="str">
        <f t="shared" si="47"/>
        <v/>
      </c>
      <c r="BV156" s="269" t="str">
        <f t="shared" si="48"/>
        <v/>
      </c>
      <c r="BW156" s="247" t="str">
        <f t="shared" si="49"/>
        <v/>
      </c>
      <c r="BX156" s="271" t="str">
        <f t="shared" si="68"/>
        <v/>
      </c>
      <c r="BY156" s="410" t="str">
        <f t="shared" si="50"/>
        <v/>
      </c>
      <c r="BZ156" s="239"/>
      <c r="CA156" s="239"/>
      <c r="CB156" s="247" t="str">
        <f t="shared" si="69"/>
        <v/>
      </c>
      <c r="CC156" s="247" t="str">
        <f t="shared" si="70"/>
        <v/>
      </c>
      <c r="CD156" s="247" t="str">
        <f t="shared" si="71"/>
        <v/>
      </c>
      <c r="CE156" s="247" t="str">
        <f t="shared" si="72"/>
        <v/>
      </c>
      <c r="CF156" s="115"/>
      <c r="CG156" s="200" t="str">
        <f t="shared" si="51"/>
        <v/>
      </c>
      <c r="CH156" s="199" t="str">
        <f t="shared" si="52"/>
        <v/>
      </c>
      <c r="CI156" s="199" t="str">
        <f t="shared" si="53"/>
        <v/>
      </c>
      <c r="CJ156" s="199" t="str">
        <f t="shared" si="54"/>
        <v/>
      </c>
      <c r="CK156" s="203" t="str">
        <f t="shared" si="55"/>
        <v/>
      </c>
      <c r="CL156" s="203" t="str">
        <f t="shared" si="56"/>
        <v/>
      </c>
      <c r="CM156" s="203" t="str">
        <f t="shared" si="57"/>
        <v/>
      </c>
      <c r="CN156" s="203" t="str">
        <f t="shared" si="58"/>
        <v/>
      </c>
      <c r="CO156" s="199" t="str">
        <f t="shared" si="73"/>
        <v/>
      </c>
      <c r="CP156" s="226" t="str">
        <f t="shared" si="74"/>
        <v/>
      </c>
      <c r="CQ156" s="203" t="str">
        <f t="shared" si="59"/>
        <v/>
      </c>
      <c r="CR156" s="203" t="str">
        <f t="shared" si="60"/>
        <v/>
      </c>
      <c r="CS156" s="203" t="str">
        <f t="shared" si="61"/>
        <v/>
      </c>
      <c r="CT156" s="256" t="str">
        <f t="shared" si="62"/>
        <v/>
      </c>
      <c r="CU156" s="257" t="str">
        <f t="shared" si="63"/>
        <v/>
      </c>
      <c r="CV156" s="258" t="str">
        <f t="shared" si="64"/>
        <v/>
      </c>
      <c r="CW156" s="115"/>
      <c r="CX156" s="115"/>
      <c r="CY156" s="115"/>
      <c r="CZ156" s="115"/>
      <c r="DA156" s="115"/>
      <c r="DB156" s="115"/>
      <c r="DC156" s="115"/>
      <c r="DD156" s="115"/>
      <c r="DE156" s="115"/>
      <c r="DF156" s="115"/>
      <c r="DG156" s="115"/>
      <c r="DH156" s="115"/>
      <c r="DI156" s="125"/>
    </row>
    <row r="157" spans="2:113" ht="15.95" customHeight="1">
      <c r="B157" s="161">
        <v>127</v>
      </c>
      <c r="C157" s="670"/>
      <c r="D157" s="671"/>
      <c r="E157" s="671"/>
      <c r="F157" s="672"/>
      <c r="G157" s="673"/>
      <c r="H157" s="673"/>
      <c r="I157" s="674"/>
      <c r="J157" s="675"/>
      <c r="K157" s="682"/>
      <c r="L157" s="682"/>
      <c r="M157" s="682"/>
      <c r="N157" s="682"/>
      <c r="O157" s="682"/>
      <c r="P157" s="14" t="s">
        <v>3</v>
      </c>
      <c r="Q157" s="145" t="s">
        <v>3</v>
      </c>
      <c r="R157" s="145" t="s">
        <v>3</v>
      </c>
      <c r="S157" s="79" t="s">
        <v>3</v>
      </c>
      <c r="T157" s="683"/>
      <c r="U157" s="684"/>
      <c r="V157" s="685"/>
      <c r="W157" s="14" t="s">
        <v>3</v>
      </c>
      <c r="X157" s="145" t="s">
        <v>3</v>
      </c>
      <c r="Y157" s="145" t="s">
        <v>3</v>
      </c>
      <c r="Z157" s="79" t="s">
        <v>3</v>
      </c>
      <c r="AA157" s="683"/>
      <c r="AB157" s="684"/>
      <c r="AC157" s="684"/>
      <c r="AD157" s="14" t="s">
        <v>3</v>
      </c>
      <c r="AE157" s="16" t="s">
        <v>3</v>
      </c>
      <c r="AF157" s="16" t="s">
        <v>3</v>
      </c>
      <c r="AG157" s="16" t="s">
        <v>3</v>
      </c>
      <c r="AH157" s="16" t="s">
        <v>3</v>
      </c>
      <c r="AI157" s="79" t="s">
        <v>3</v>
      </c>
      <c r="AJ157" s="171"/>
      <c r="AK157" s="79" t="s">
        <v>3</v>
      </c>
      <c r="AL157" s="173"/>
      <c r="AM157" s="14" t="s">
        <v>3</v>
      </c>
      <c r="AN157" s="79" t="s">
        <v>3</v>
      </c>
      <c r="AO157" s="686"/>
      <c r="AP157" s="687"/>
      <c r="AQ157" s="687"/>
      <c r="AR157" s="687"/>
      <c r="AS157" s="251" t="str">
        <f t="shared" si="67"/>
        <v/>
      </c>
      <c r="AT157" s="14" t="s">
        <v>3</v>
      </c>
      <c r="AU157" s="16" t="s">
        <v>3</v>
      </c>
      <c r="AV157" s="154" t="s">
        <v>3</v>
      </c>
      <c r="AW157" s="159" t="s">
        <v>3</v>
      </c>
      <c r="AX157" s="79" t="s">
        <v>3</v>
      </c>
      <c r="AY157" s="79" t="s">
        <v>3</v>
      </c>
      <c r="AZ157" s="154" t="s">
        <v>3</v>
      </c>
      <c r="BA157" s="259"/>
      <c r="BB157" s="657" t="str">
        <f>IF($F$12="","",IF($BA157="","",HLOOKUP($F$12,別紙mast!$D$4:$K$7,3,FALSE)))</f>
        <v/>
      </c>
      <c r="BC157" s="657"/>
      <c r="BD157" s="260" t="str">
        <f t="shared" si="65"/>
        <v/>
      </c>
      <c r="BE157" s="260" t="str">
        <f>IF($F$12="","",IF($BA157="","",HLOOKUP($F$12,別紙mast!$D$9:$K$11,3,FALSE)))</f>
        <v/>
      </c>
      <c r="BF157" s="175" t="str">
        <f t="shared" si="66"/>
        <v/>
      </c>
      <c r="BG157" s="272"/>
      <c r="BH157" s="656" t="str">
        <f>IF($F$12="","",IF($BG157="","",HLOOKUP($F$12,別紙mast!$D$4:$K$7,4,FALSE)))</f>
        <v/>
      </c>
      <c r="BI157" s="656"/>
      <c r="BJ157" s="261" t="str">
        <f t="shared" si="46"/>
        <v/>
      </c>
      <c r="BK157" s="264"/>
      <c r="BL157" s="265"/>
      <c r="BM157" s="265"/>
      <c r="BN157" s="266"/>
      <c r="BO157" s="222"/>
      <c r="BP157" s="223"/>
      <c r="BQ157" s="223"/>
      <c r="BR157" s="224"/>
      <c r="BS157" s="267"/>
      <c r="BT157" s="268"/>
      <c r="BU157" s="270" t="str">
        <f t="shared" si="47"/>
        <v/>
      </c>
      <c r="BV157" s="269" t="str">
        <f t="shared" si="48"/>
        <v/>
      </c>
      <c r="BW157" s="247" t="str">
        <f t="shared" si="49"/>
        <v/>
      </c>
      <c r="BX157" s="271" t="str">
        <f t="shared" si="68"/>
        <v/>
      </c>
      <c r="BY157" s="410" t="str">
        <f t="shared" si="50"/>
        <v/>
      </c>
      <c r="BZ157" s="239"/>
      <c r="CA157" s="239"/>
      <c r="CB157" s="247" t="str">
        <f t="shared" si="69"/>
        <v/>
      </c>
      <c r="CC157" s="247" t="str">
        <f t="shared" si="70"/>
        <v/>
      </c>
      <c r="CD157" s="247" t="str">
        <f t="shared" si="71"/>
        <v/>
      </c>
      <c r="CE157" s="247" t="str">
        <f t="shared" si="72"/>
        <v/>
      </c>
      <c r="CF157" s="115"/>
      <c r="CG157" s="200" t="str">
        <f t="shared" si="51"/>
        <v/>
      </c>
      <c r="CH157" s="199" t="str">
        <f t="shared" si="52"/>
        <v/>
      </c>
      <c r="CI157" s="199" t="str">
        <f t="shared" si="53"/>
        <v/>
      </c>
      <c r="CJ157" s="199" t="str">
        <f t="shared" si="54"/>
        <v/>
      </c>
      <c r="CK157" s="203" t="str">
        <f t="shared" si="55"/>
        <v/>
      </c>
      <c r="CL157" s="203" t="str">
        <f t="shared" si="56"/>
        <v/>
      </c>
      <c r="CM157" s="203" t="str">
        <f t="shared" si="57"/>
        <v/>
      </c>
      <c r="CN157" s="203" t="str">
        <f t="shared" si="58"/>
        <v/>
      </c>
      <c r="CO157" s="199" t="str">
        <f t="shared" si="73"/>
        <v/>
      </c>
      <c r="CP157" s="226" t="str">
        <f t="shared" si="74"/>
        <v/>
      </c>
      <c r="CQ157" s="203" t="str">
        <f t="shared" si="59"/>
        <v/>
      </c>
      <c r="CR157" s="203" t="str">
        <f t="shared" si="60"/>
        <v/>
      </c>
      <c r="CS157" s="203" t="str">
        <f t="shared" si="61"/>
        <v/>
      </c>
      <c r="CT157" s="256" t="str">
        <f t="shared" si="62"/>
        <v/>
      </c>
      <c r="CU157" s="257" t="str">
        <f t="shared" si="63"/>
        <v/>
      </c>
      <c r="CV157" s="258" t="str">
        <f t="shared" si="64"/>
        <v/>
      </c>
      <c r="CW157" s="115"/>
      <c r="CX157" s="115"/>
      <c r="CY157" s="115"/>
      <c r="CZ157" s="115"/>
      <c r="DA157" s="115"/>
      <c r="DB157" s="115"/>
      <c r="DC157" s="115"/>
      <c r="DD157" s="115"/>
      <c r="DE157" s="115"/>
      <c r="DF157" s="115"/>
      <c r="DG157" s="115"/>
      <c r="DH157" s="115"/>
      <c r="DI157" s="125"/>
    </row>
    <row r="158" spans="2:113" ht="15.95" customHeight="1">
      <c r="B158" s="161">
        <v>128</v>
      </c>
      <c r="C158" s="670"/>
      <c r="D158" s="671"/>
      <c r="E158" s="671"/>
      <c r="F158" s="672"/>
      <c r="G158" s="673"/>
      <c r="H158" s="673"/>
      <c r="I158" s="674"/>
      <c r="J158" s="675"/>
      <c r="K158" s="682"/>
      <c r="L158" s="682"/>
      <c r="M158" s="682"/>
      <c r="N158" s="682"/>
      <c r="O158" s="682"/>
      <c r="P158" s="14" t="s">
        <v>3</v>
      </c>
      <c r="Q158" s="145" t="s">
        <v>3</v>
      </c>
      <c r="R158" s="145" t="s">
        <v>3</v>
      </c>
      <c r="S158" s="79" t="s">
        <v>3</v>
      </c>
      <c r="T158" s="683"/>
      <c r="U158" s="684"/>
      <c r="V158" s="685"/>
      <c r="W158" s="14" t="s">
        <v>3</v>
      </c>
      <c r="X158" s="145" t="s">
        <v>3</v>
      </c>
      <c r="Y158" s="145" t="s">
        <v>3</v>
      </c>
      <c r="Z158" s="79" t="s">
        <v>3</v>
      </c>
      <c r="AA158" s="683"/>
      <c r="AB158" s="684"/>
      <c r="AC158" s="684"/>
      <c r="AD158" s="14" t="s">
        <v>3</v>
      </c>
      <c r="AE158" s="16" t="s">
        <v>3</v>
      </c>
      <c r="AF158" s="16" t="s">
        <v>3</v>
      </c>
      <c r="AG158" s="16" t="s">
        <v>3</v>
      </c>
      <c r="AH158" s="16" t="s">
        <v>3</v>
      </c>
      <c r="AI158" s="79" t="s">
        <v>3</v>
      </c>
      <c r="AJ158" s="171"/>
      <c r="AK158" s="79" t="s">
        <v>3</v>
      </c>
      <c r="AL158" s="173"/>
      <c r="AM158" s="14" t="s">
        <v>3</v>
      </c>
      <c r="AN158" s="79" t="s">
        <v>3</v>
      </c>
      <c r="AO158" s="686"/>
      <c r="AP158" s="687"/>
      <c r="AQ158" s="687"/>
      <c r="AR158" s="687"/>
      <c r="AS158" s="251" t="str">
        <f t="shared" si="67"/>
        <v/>
      </c>
      <c r="AT158" s="14" t="s">
        <v>3</v>
      </c>
      <c r="AU158" s="16" t="s">
        <v>3</v>
      </c>
      <c r="AV158" s="154" t="s">
        <v>3</v>
      </c>
      <c r="AW158" s="159" t="s">
        <v>3</v>
      </c>
      <c r="AX158" s="79" t="s">
        <v>3</v>
      </c>
      <c r="AY158" s="79" t="s">
        <v>3</v>
      </c>
      <c r="AZ158" s="154" t="s">
        <v>3</v>
      </c>
      <c r="BA158" s="259"/>
      <c r="BB158" s="657" t="str">
        <f>IF($F$12="","",IF($BA158="","",HLOOKUP($F$12,別紙mast!$D$4:$K$7,3,FALSE)))</f>
        <v/>
      </c>
      <c r="BC158" s="657"/>
      <c r="BD158" s="260" t="str">
        <f t="shared" si="65"/>
        <v/>
      </c>
      <c r="BE158" s="260" t="str">
        <f>IF($F$12="","",IF($BA158="","",HLOOKUP($F$12,別紙mast!$D$9:$K$11,3,FALSE)))</f>
        <v/>
      </c>
      <c r="BF158" s="175" t="str">
        <f t="shared" si="66"/>
        <v/>
      </c>
      <c r="BG158" s="272"/>
      <c r="BH158" s="656" t="str">
        <f>IF($F$12="","",IF($BG158="","",HLOOKUP($F$12,別紙mast!$D$4:$K$7,4,FALSE)))</f>
        <v/>
      </c>
      <c r="BI158" s="656"/>
      <c r="BJ158" s="261" t="str">
        <f t="shared" si="46"/>
        <v/>
      </c>
      <c r="BK158" s="264"/>
      <c r="BL158" s="265"/>
      <c r="BM158" s="265"/>
      <c r="BN158" s="266"/>
      <c r="BO158" s="222"/>
      <c r="BP158" s="223"/>
      <c r="BQ158" s="223"/>
      <c r="BR158" s="224"/>
      <c r="BS158" s="267"/>
      <c r="BT158" s="268"/>
      <c r="BU158" s="270" t="str">
        <f t="shared" si="47"/>
        <v/>
      </c>
      <c r="BV158" s="269" t="str">
        <f t="shared" si="48"/>
        <v/>
      </c>
      <c r="BW158" s="247" t="str">
        <f t="shared" si="49"/>
        <v/>
      </c>
      <c r="BX158" s="271" t="str">
        <f t="shared" si="68"/>
        <v/>
      </c>
      <c r="BY158" s="410" t="str">
        <f t="shared" si="50"/>
        <v/>
      </c>
      <c r="BZ158" s="239"/>
      <c r="CA158" s="239"/>
      <c r="CB158" s="247" t="str">
        <f t="shared" si="69"/>
        <v/>
      </c>
      <c r="CC158" s="247" t="str">
        <f t="shared" si="70"/>
        <v/>
      </c>
      <c r="CD158" s="247" t="str">
        <f t="shared" si="71"/>
        <v/>
      </c>
      <c r="CE158" s="247" t="str">
        <f t="shared" si="72"/>
        <v/>
      </c>
      <c r="CF158" s="115"/>
      <c r="CG158" s="200" t="str">
        <f t="shared" si="51"/>
        <v/>
      </c>
      <c r="CH158" s="199" t="str">
        <f t="shared" si="52"/>
        <v/>
      </c>
      <c r="CI158" s="199" t="str">
        <f t="shared" si="53"/>
        <v/>
      </c>
      <c r="CJ158" s="199" t="str">
        <f t="shared" si="54"/>
        <v/>
      </c>
      <c r="CK158" s="203" t="str">
        <f t="shared" si="55"/>
        <v/>
      </c>
      <c r="CL158" s="203" t="str">
        <f t="shared" si="56"/>
        <v/>
      </c>
      <c r="CM158" s="203" t="str">
        <f t="shared" si="57"/>
        <v/>
      </c>
      <c r="CN158" s="203" t="str">
        <f t="shared" si="58"/>
        <v/>
      </c>
      <c r="CO158" s="199" t="str">
        <f t="shared" si="73"/>
        <v/>
      </c>
      <c r="CP158" s="226" t="str">
        <f t="shared" si="74"/>
        <v/>
      </c>
      <c r="CQ158" s="203" t="str">
        <f t="shared" si="59"/>
        <v/>
      </c>
      <c r="CR158" s="203" t="str">
        <f t="shared" si="60"/>
        <v/>
      </c>
      <c r="CS158" s="203" t="str">
        <f t="shared" si="61"/>
        <v/>
      </c>
      <c r="CT158" s="256" t="str">
        <f t="shared" si="62"/>
        <v/>
      </c>
      <c r="CU158" s="257" t="str">
        <f t="shared" si="63"/>
        <v/>
      </c>
      <c r="CV158" s="258" t="str">
        <f t="shared" si="64"/>
        <v/>
      </c>
      <c r="CW158" s="115"/>
      <c r="CX158" s="115"/>
      <c r="CY158" s="115"/>
      <c r="CZ158" s="115"/>
      <c r="DA158" s="115"/>
      <c r="DB158" s="115"/>
      <c r="DC158" s="115"/>
      <c r="DD158" s="115"/>
      <c r="DE158" s="115"/>
      <c r="DF158" s="115"/>
      <c r="DG158" s="115"/>
      <c r="DH158" s="115"/>
      <c r="DI158" s="125"/>
    </row>
    <row r="159" spans="2:113" ht="15.95" customHeight="1">
      <c r="B159" s="161">
        <v>129</v>
      </c>
      <c r="C159" s="670"/>
      <c r="D159" s="671"/>
      <c r="E159" s="671"/>
      <c r="F159" s="672"/>
      <c r="G159" s="673"/>
      <c r="H159" s="673"/>
      <c r="I159" s="674"/>
      <c r="J159" s="675"/>
      <c r="K159" s="682"/>
      <c r="L159" s="682"/>
      <c r="M159" s="682"/>
      <c r="N159" s="682"/>
      <c r="O159" s="682"/>
      <c r="P159" s="14" t="s">
        <v>3</v>
      </c>
      <c r="Q159" s="145" t="s">
        <v>3</v>
      </c>
      <c r="R159" s="145" t="s">
        <v>3</v>
      </c>
      <c r="S159" s="79" t="s">
        <v>3</v>
      </c>
      <c r="T159" s="683"/>
      <c r="U159" s="684"/>
      <c r="V159" s="685"/>
      <c r="W159" s="14" t="s">
        <v>3</v>
      </c>
      <c r="X159" s="145" t="s">
        <v>3</v>
      </c>
      <c r="Y159" s="145" t="s">
        <v>3</v>
      </c>
      <c r="Z159" s="79" t="s">
        <v>3</v>
      </c>
      <c r="AA159" s="683"/>
      <c r="AB159" s="684"/>
      <c r="AC159" s="684"/>
      <c r="AD159" s="14" t="s">
        <v>3</v>
      </c>
      <c r="AE159" s="16" t="s">
        <v>3</v>
      </c>
      <c r="AF159" s="16" t="s">
        <v>3</v>
      </c>
      <c r="AG159" s="16" t="s">
        <v>3</v>
      </c>
      <c r="AH159" s="16" t="s">
        <v>3</v>
      </c>
      <c r="AI159" s="79" t="s">
        <v>3</v>
      </c>
      <c r="AJ159" s="171"/>
      <c r="AK159" s="79" t="s">
        <v>3</v>
      </c>
      <c r="AL159" s="173"/>
      <c r="AM159" s="14" t="s">
        <v>3</v>
      </c>
      <c r="AN159" s="79" t="s">
        <v>3</v>
      </c>
      <c r="AO159" s="686"/>
      <c r="AP159" s="687"/>
      <c r="AQ159" s="687"/>
      <c r="AR159" s="687"/>
      <c r="AS159" s="251" t="str">
        <f t="shared" ref="AS159:AS190" si="75">IF(OR(AO159="",AO159="記載なし"),"",HLOOKUP($AO159,$CB$30:$CE$230,ROW(AS130),1))&amp;""</f>
        <v/>
      </c>
      <c r="AT159" s="14" t="s">
        <v>3</v>
      </c>
      <c r="AU159" s="16" t="s">
        <v>3</v>
      </c>
      <c r="AV159" s="154" t="s">
        <v>3</v>
      </c>
      <c r="AW159" s="159" t="s">
        <v>3</v>
      </c>
      <c r="AX159" s="79" t="s">
        <v>3</v>
      </c>
      <c r="AY159" s="79" t="s">
        <v>3</v>
      </c>
      <c r="AZ159" s="154" t="s">
        <v>3</v>
      </c>
      <c r="BA159" s="259"/>
      <c r="BB159" s="657" t="str">
        <f>IF($F$12="","",IF($BA159="","",HLOOKUP($F$12,別紙mast!$D$4:$K$7,3,FALSE)))</f>
        <v/>
      </c>
      <c r="BC159" s="657"/>
      <c r="BD159" s="260" t="str">
        <f t="shared" si="65"/>
        <v/>
      </c>
      <c r="BE159" s="260" t="str">
        <f>IF($F$12="","",IF($BA159="","",HLOOKUP($F$12,別紙mast!$D$9:$K$11,3,FALSE)))</f>
        <v/>
      </c>
      <c r="BF159" s="175" t="str">
        <f t="shared" si="66"/>
        <v/>
      </c>
      <c r="BG159" s="272"/>
      <c r="BH159" s="656" t="str">
        <f>IF($F$12="","",IF($BG159="","",HLOOKUP($F$12,別紙mast!$D$4:$K$7,4,FALSE)))</f>
        <v/>
      </c>
      <c r="BI159" s="656"/>
      <c r="BJ159" s="261" t="str">
        <f t="shared" si="46"/>
        <v/>
      </c>
      <c r="BK159" s="264"/>
      <c r="BL159" s="265"/>
      <c r="BM159" s="265"/>
      <c r="BN159" s="266"/>
      <c r="BO159" s="222"/>
      <c r="BP159" s="223"/>
      <c r="BQ159" s="223"/>
      <c r="BR159" s="224"/>
      <c r="BS159" s="267"/>
      <c r="BT159" s="268"/>
      <c r="BU159" s="270" t="str">
        <f t="shared" si="47"/>
        <v/>
      </c>
      <c r="BV159" s="269" t="str">
        <f t="shared" si="48"/>
        <v/>
      </c>
      <c r="BW159" s="247" t="str">
        <f t="shared" si="49"/>
        <v/>
      </c>
      <c r="BX159" s="271" t="str">
        <f t="shared" ref="BX159:BX190" si="76">IF($BS159="","",IF($BS159=0,"ー",IF($I$5="■","ー",SUM((100-$BW159)/100))))</f>
        <v/>
      </c>
      <c r="BY159" s="410" t="str">
        <f t="shared" si="50"/>
        <v/>
      </c>
      <c r="BZ159" s="239"/>
      <c r="CA159" s="239"/>
      <c r="CB159" s="247" t="str">
        <f t="shared" ref="CB159:CB190" si="77">IF(OR(BU159="",BW159=""),"",IF(AND($BU159&gt;=20,$BW159&gt;=100,$BD159="○",$BF159="○"),"○","×"))</f>
        <v/>
      </c>
      <c r="CC159" s="247" t="str">
        <f t="shared" ref="CC159:CC190" si="78">IF(OR(BU159="",BW159=""),"",IF(AND($BU159&gt;=20,$BW159&gt;=100,$BD159="適"),"×",IF(AND($BU159&gt;=20,$BW159&gt;=75,$BW159&lt;100,$BD159="○",$BF159="○"),"○","×")))</f>
        <v/>
      </c>
      <c r="CD159" s="247" t="str">
        <f t="shared" ref="CD159:CD190" si="79">IF(OR(BU159="",BW159=""),"",IF(AND($BU159&gt;=20,$BD159="○",$BF159="○"),"○","×"))</f>
        <v/>
      </c>
      <c r="CE159" s="247" t="str">
        <f t="shared" ref="CE159:CE190" si="80">IF(OR(BU159="",BW159=""),"",IF(AND($BU159&gt;=20,$BW159&gt;=50,$BW159&lt;75,$BD159="○",$BF159="○"),"○","×"))</f>
        <v/>
      </c>
      <c r="CF159" s="115"/>
      <c r="CG159" s="200" t="str">
        <f t="shared" si="51"/>
        <v/>
      </c>
      <c r="CH159" s="199" t="str">
        <f t="shared" si="52"/>
        <v/>
      </c>
      <c r="CI159" s="199" t="str">
        <f t="shared" si="53"/>
        <v/>
      </c>
      <c r="CJ159" s="199" t="str">
        <f t="shared" si="54"/>
        <v/>
      </c>
      <c r="CK159" s="203" t="str">
        <f t="shared" si="55"/>
        <v/>
      </c>
      <c r="CL159" s="203" t="str">
        <f t="shared" si="56"/>
        <v/>
      </c>
      <c r="CM159" s="203" t="str">
        <f t="shared" si="57"/>
        <v/>
      </c>
      <c r="CN159" s="203" t="str">
        <f t="shared" si="58"/>
        <v/>
      </c>
      <c r="CO159" s="199" t="str">
        <f t="shared" ref="CO159:CO190" si="81">IF($BS159="","",SUM($BS159*$I159))</f>
        <v/>
      </c>
      <c r="CP159" s="226" t="str">
        <f t="shared" ref="CP159:CP190" si="82">IF($BT159="","",SUM($BT159*$I159))</f>
        <v/>
      </c>
      <c r="CQ159" s="203" t="str">
        <f t="shared" si="59"/>
        <v/>
      </c>
      <c r="CR159" s="203" t="str">
        <f t="shared" si="60"/>
        <v/>
      </c>
      <c r="CS159" s="203" t="str">
        <f t="shared" si="61"/>
        <v/>
      </c>
      <c r="CT159" s="256" t="str">
        <f t="shared" si="62"/>
        <v/>
      </c>
      <c r="CU159" s="257" t="str">
        <f t="shared" si="63"/>
        <v/>
      </c>
      <c r="CV159" s="258" t="str">
        <f t="shared" si="64"/>
        <v/>
      </c>
      <c r="CW159" s="115"/>
      <c r="CX159" s="115"/>
      <c r="CY159" s="115"/>
      <c r="CZ159" s="115"/>
      <c r="DA159" s="115"/>
      <c r="DB159" s="115"/>
      <c r="DC159" s="115"/>
      <c r="DD159" s="115"/>
      <c r="DE159" s="115"/>
      <c r="DF159" s="115"/>
      <c r="DG159" s="115"/>
      <c r="DH159" s="115"/>
      <c r="DI159" s="125"/>
    </row>
    <row r="160" spans="2:113" ht="15.95" customHeight="1">
      <c r="B160" s="161">
        <v>130</v>
      </c>
      <c r="C160" s="670"/>
      <c r="D160" s="671"/>
      <c r="E160" s="671"/>
      <c r="F160" s="672"/>
      <c r="G160" s="673"/>
      <c r="H160" s="673"/>
      <c r="I160" s="674"/>
      <c r="J160" s="675"/>
      <c r="K160" s="682"/>
      <c r="L160" s="682"/>
      <c r="M160" s="682"/>
      <c r="N160" s="682"/>
      <c r="O160" s="682"/>
      <c r="P160" s="14" t="s">
        <v>3</v>
      </c>
      <c r="Q160" s="145" t="s">
        <v>3</v>
      </c>
      <c r="R160" s="145" t="s">
        <v>3</v>
      </c>
      <c r="S160" s="79" t="s">
        <v>3</v>
      </c>
      <c r="T160" s="683"/>
      <c r="U160" s="684"/>
      <c r="V160" s="685"/>
      <c r="W160" s="14" t="s">
        <v>3</v>
      </c>
      <c r="X160" s="145" t="s">
        <v>3</v>
      </c>
      <c r="Y160" s="145" t="s">
        <v>3</v>
      </c>
      <c r="Z160" s="79" t="s">
        <v>3</v>
      </c>
      <c r="AA160" s="683"/>
      <c r="AB160" s="684"/>
      <c r="AC160" s="684"/>
      <c r="AD160" s="14" t="s">
        <v>3</v>
      </c>
      <c r="AE160" s="16" t="s">
        <v>3</v>
      </c>
      <c r="AF160" s="16" t="s">
        <v>3</v>
      </c>
      <c r="AG160" s="16" t="s">
        <v>3</v>
      </c>
      <c r="AH160" s="16" t="s">
        <v>3</v>
      </c>
      <c r="AI160" s="79" t="s">
        <v>3</v>
      </c>
      <c r="AJ160" s="171"/>
      <c r="AK160" s="79" t="s">
        <v>3</v>
      </c>
      <c r="AL160" s="173"/>
      <c r="AM160" s="14" t="s">
        <v>3</v>
      </c>
      <c r="AN160" s="79" t="s">
        <v>3</v>
      </c>
      <c r="AO160" s="686"/>
      <c r="AP160" s="687"/>
      <c r="AQ160" s="687"/>
      <c r="AR160" s="687"/>
      <c r="AS160" s="251" t="str">
        <f t="shared" si="75"/>
        <v/>
      </c>
      <c r="AT160" s="14" t="s">
        <v>3</v>
      </c>
      <c r="AU160" s="16" t="s">
        <v>3</v>
      </c>
      <c r="AV160" s="154" t="s">
        <v>3</v>
      </c>
      <c r="AW160" s="159" t="s">
        <v>3</v>
      </c>
      <c r="AX160" s="79" t="s">
        <v>3</v>
      </c>
      <c r="AY160" s="79" t="s">
        <v>3</v>
      </c>
      <c r="AZ160" s="154" t="s">
        <v>3</v>
      </c>
      <c r="BA160" s="259"/>
      <c r="BB160" s="657" t="str">
        <f>IF($F$12="","",IF($BA160="","",HLOOKUP($F$12,別紙mast!$D$4:$K$7,3,FALSE)))</f>
        <v/>
      </c>
      <c r="BC160" s="657"/>
      <c r="BD160" s="260" t="str">
        <f t="shared" si="65"/>
        <v/>
      </c>
      <c r="BE160" s="260" t="str">
        <f>IF($F$12="","",IF($BA160="","",HLOOKUP($F$12,別紙mast!$D$9:$K$11,3,FALSE)))</f>
        <v/>
      </c>
      <c r="BF160" s="175" t="str">
        <f t="shared" si="66"/>
        <v/>
      </c>
      <c r="BG160" s="272"/>
      <c r="BH160" s="656" t="str">
        <f>IF($F$12="","",IF($BG160="","",HLOOKUP($F$12,別紙mast!$D$4:$K$7,4,FALSE)))</f>
        <v/>
      </c>
      <c r="BI160" s="656"/>
      <c r="BJ160" s="261" t="str">
        <f t="shared" ref="BJ160:BJ223" si="83">IF(AND(BH160=""),"",IF(BG160&lt;=BH160,"○","×"))</f>
        <v/>
      </c>
      <c r="BK160" s="264"/>
      <c r="BL160" s="265"/>
      <c r="BM160" s="265"/>
      <c r="BN160" s="266"/>
      <c r="BO160" s="222"/>
      <c r="BP160" s="223"/>
      <c r="BQ160" s="223"/>
      <c r="BR160" s="224"/>
      <c r="BS160" s="267"/>
      <c r="BT160" s="268"/>
      <c r="BU160" s="270" t="str">
        <f t="shared" ref="BU160:BU223" si="84">IF($CT160="","",TRUNC((((ROUNDUP(($BN160-$BK160)/1000,1)-(ROUNDUP(($BM160-$BK160)/1000,1)))/(ROUNDUP(($BN160-$BK160)/1000,1)))*100)))</f>
        <v/>
      </c>
      <c r="BV160" s="269" t="str">
        <f t="shared" ref="BV160:BV223" si="85">IF($CG160="","",ROUNDUP(($CQ160/$CS160),2))</f>
        <v/>
      </c>
      <c r="BW160" s="247" t="str">
        <f t="shared" ref="BW160:BW223" si="86">IF($CU160="","",TRUNC(($CU160/$CS160)*100))</f>
        <v/>
      </c>
      <c r="BX160" s="271" t="str">
        <f t="shared" si="76"/>
        <v/>
      </c>
      <c r="BY160" s="410" t="str">
        <f t="shared" ref="BY160:BY223" si="87">IF($C160="","",$C160)</f>
        <v/>
      </c>
      <c r="BZ160" s="239"/>
      <c r="CA160" s="239"/>
      <c r="CB160" s="247" t="str">
        <f t="shared" si="77"/>
        <v/>
      </c>
      <c r="CC160" s="247" t="str">
        <f t="shared" si="78"/>
        <v/>
      </c>
      <c r="CD160" s="247" t="str">
        <f t="shared" si="79"/>
        <v/>
      </c>
      <c r="CE160" s="247" t="str">
        <f t="shared" si="80"/>
        <v/>
      </c>
      <c r="CF160" s="115"/>
      <c r="CG160" s="200" t="str">
        <f t="shared" ref="CG160:CG223" si="88">IF($BK160="","",SUM($BK160*$I160))</f>
        <v/>
      </c>
      <c r="CH160" s="199" t="str">
        <f t="shared" ref="CH160:CH223" si="89">IF($BL160="","",SUM($BL160*$I160))</f>
        <v/>
      </c>
      <c r="CI160" s="199" t="str">
        <f t="shared" ref="CI160:CI223" si="90">IF($BM160="","",SUM($BM160*$I160))</f>
        <v/>
      </c>
      <c r="CJ160" s="199" t="str">
        <f t="shared" ref="CJ160:CJ223" si="91">IF($BN160="","",SUM($BN160*$I160))</f>
        <v/>
      </c>
      <c r="CK160" s="203" t="str">
        <f t="shared" ref="CK160:CK223" si="92">IF($BO160="","",SUM($BO160*$I160))</f>
        <v/>
      </c>
      <c r="CL160" s="203" t="str">
        <f t="shared" ref="CL160:CL223" si="93">IF($BP160="","",SUM($BP160*$I160))</f>
        <v/>
      </c>
      <c r="CM160" s="203" t="str">
        <f t="shared" ref="CM160:CM223" si="94">IF($BQ160="","",SUM($BQ160*$I160))</f>
        <v/>
      </c>
      <c r="CN160" s="203" t="str">
        <f t="shared" ref="CN160:CN223" si="95">IF($BR160="","",SUM($BR160*$I160))</f>
        <v/>
      </c>
      <c r="CO160" s="199" t="str">
        <f t="shared" si="81"/>
        <v/>
      </c>
      <c r="CP160" s="226" t="str">
        <f t="shared" si="82"/>
        <v/>
      </c>
      <c r="CQ160" s="203" t="str">
        <f t="shared" ref="CQ160:CQ223" si="96">IF($BK160="","",ROUNDUP((($BL160-$BK160)/1000),1))</f>
        <v/>
      </c>
      <c r="CR160" s="203" t="str">
        <f t="shared" ref="CR160:CR223" si="97">IF($BK160="","",ROUNDUP((($BM160-$BK160)/1000),1))</f>
        <v/>
      </c>
      <c r="CS160" s="203" t="str">
        <f t="shared" ref="CS160:CS223" si="98">IF($BK160="","",ROUNDUP((($BN160-$BK160)/1000),1))</f>
        <v/>
      </c>
      <c r="CT160" s="256" t="str">
        <f t="shared" ref="CT160:CT223" si="99">IF($CR160="","",($CS160-$CR160))</f>
        <v/>
      </c>
      <c r="CU160" s="257" t="str">
        <f t="shared" ref="CU160:CU223" si="100">IF($CS160="","",SUM($CS160-$CV160))</f>
        <v/>
      </c>
      <c r="CV160" s="258" t="str">
        <f t="shared" ref="CV160:CV223" si="101">IF($BK160="","",IF(($BM160-$BK160-$BS160)*0.001&gt;=0,ROUNDUP(($BM160-$BK160-$BS160)*0.001,1),ROUNDDOWN(($BM160-$BK160-$BS160)*0.001,1)))&amp;""</f>
        <v/>
      </c>
      <c r="CW160" s="115"/>
      <c r="CX160" s="115"/>
      <c r="CY160" s="115"/>
      <c r="CZ160" s="115"/>
      <c r="DA160" s="115"/>
      <c r="DB160" s="115"/>
      <c r="DC160" s="115"/>
      <c r="DD160" s="115"/>
      <c r="DE160" s="115"/>
      <c r="DF160" s="115"/>
      <c r="DG160" s="115"/>
      <c r="DH160" s="115"/>
      <c r="DI160" s="125"/>
    </row>
    <row r="161" spans="2:113" ht="15.95" customHeight="1">
      <c r="B161" s="161">
        <v>131</v>
      </c>
      <c r="C161" s="670"/>
      <c r="D161" s="671"/>
      <c r="E161" s="671"/>
      <c r="F161" s="672"/>
      <c r="G161" s="673"/>
      <c r="H161" s="673"/>
      <c r="I161" s="674"/>
      <c r="J161" s="675"/>
      <c r="K161" s="682"/>
      <c r="L161" s="682"/>
      <c r="M161" s="682"/>
      <c r="N161" s="682"/>
      <c r="O161" s="682"/>
      <c r="P161" s="14" t="s">
        <v>3</v>
      </c>
      <c r="Q161" s="145" t="s">
        <v>3</v>
      </c>
      <c r="R161" s="145" t="s">
        <v>3</v>
      </c>
      <c r="S161" s="79" t="s">
        <v>3</v>
      </c>
      <c r="T161" s="683"/>
      <c r="U161" s="684"/>
      <c r="V161" s="685"/>
      <c r="W161" s="14" t="s">
        <v>3</v>
      </c>
      <c r="X161" s="145" t="s">
        <v>3</v>
      </c>
      <c r="Y161" s="145" t="s">
        <v>3</v>
      </c>
      <c r="Z161" s="79" t="s">
        <v>3</v>
      </c>
      <c r="AA161" s="683"/>
      <c r="AB161" s="684"/>
      <c r="AC161" s="684"/>
      <c r="AD161" s="14" t="s">
        <v>3</v>
      </c>
      <c r="AE161" s="16" t="s">
        <v>3</v>
      </c>
      <c r="AF161" s="16" t="s">
        <v>3</v>
      </c>
      <c r="AG161" s="16" t="s">
        <v>3</v>
      </c>
      <c r="AH161" s="16" t="s">
        <v>3</v>
      </c>
      <c r="AI161" s="79" t="s">
        <v>3</v>
      </c>
      <c r="AJ161" s="171"/>
      <c r="AK161" s="79" t="s">
        <v>3</v>
      </c>
      <c r="AL161" s="173"/>
      <c r="AM161" s="14" t="s">
        <v>3</v>
      </c>
      <c r="AN161" s="79" t="s">
        <v>3</v>
      </c>
      <c r="AO161" s="686"/>
      <c r="AP161" s="687"/>
      <c r="AQ161" s="687"/>
      <c r="AR161" s="687"/>
      <c r="AS161" s="251" t="str">
        <f t="shared" si="75"/>
        <v/>
      </c>
      <c r="AT161" s="14" t="s">
        <v>3</v>
      </c>
      <c r="AU161" s="16" t="s">
        <v>3</v>
      </c>
      <c r="AV161" s="154" t="s">
        <v>3</v>
      </c>
      <c r="AW161" s="159" t="s">
        <v>3</v>
      </c>
      <c r="AX161" s="79" t="s">
        <v>3</v>
      </c>
      <c r="AY161" s="79" t="s">
        <v>3</v>
      </c>
      <c r="AZ161" s="154" t="s">
        <v>3</v>
      </c>
      <c r="BA161" s="259"/>
      <c r="BB161" s="657" t="str">
        <f>IF($F$12="","",IF($BA161="","",HLOOKUP($F$12,別紙mast!$D$4:$K$7,3,FALSE)))</f>
        <v/>
      </c>
      <c r="BC161" s="657"/>
      <c r="BD161" s="260" t="str">
        <f t="shared" ref="BD161:BD224" si="102">IF(AND($BA161=""),"",IF($BA161&lt;=$BB161,"○","×"))</f>
        <v/>
      </c>
      <c r="BE161" s="260" t="str">
        <f>IF($F$12="","",IF($BA161="","",HLOOKUP($F$12,別紙mast!$D$9:$K$11,3,FALSE)))</f>
        <v/>
      </c>
      <c r="BF161" s="175" t="str">
        <f t="shared" ref="BF161:BF224" si="103">IF(AND($BE161=""),"",IF($BA161&lt;=$BE161,"○","×"))</f>
        <v/>
      </c>
      <c r="BG161" s="272"/>
      <c r="BH161" s="656" t="str">
        <f>IF($F$12="","",IF($BG161="","",HLOOKUP($F$12,別紙mast!$D$4:$K$7,4,FALSE)))</f>
        <v/>
      </c>
      <c r="BI161" s="656"/>
      <c r="BJ161" s="261" t="str">
        <f t="shared" si="83"/>
        <v/>
      </c>
      <c r="BK161" s="264"/>
      <c r="BL161" s="265"/>
      <c r="BM161" s="265"/>
      <c r="BN161" s="266"/>
      <c r="BO161" s="222"/>
      <c r="BP161" s="223"/>
      <c r="BQ161" s="223"/>
      <c r="BR161" s="224"/>
      <c r="BS161" s="267"/>
      <c r="BT161" s="268"/>
      <c r="BU161" s="270" t="str">
        <f t="shared" si="84"/>
        <v/>
      </c>
      <c r="BV161" s="269" t="str">
        <f t="shared" si="85"/>
        <v/>
      </c>
      <c r="BW161" s="247" t="str">
        <f t="shared" si="86"/>
        <v/>
      </c>
      <c r="BX161" s="271" t="str">
        <f t="shared" si="76"/>
        <v/>
      </c>
      <c r="BY161" s="410" t="str">
        <f t="shared" si="87"/>
        <v/>
      </c>
      <c r="BZ161" s="239"/>
      <c r="CA161" s="239"/>
      <c r="CB161" s="247" t="str">
        <f t="shared" si="77"/>
        <v/>
      </c>
      <c r="CC161" s="247" t="str">
        <f t="shared" si="78"/>
        <v/>
      </c>
      <c r="CD161" s="247" t="str">
        <f t="shared" si="79"/>
        <v/>
      </c>
      <c r="CE161" s="247" t="str">
        <f t="shared" si="80"/>
        <v/>
      </c>
      <c r="CF161" s="115"/>
      <c r="CG161" s="200" t="str">
        <f t="shared" si="88"/>
        <v/>
      </c>
      <c r="CH161" s="199" t="str">
        <f t="shared" si="89"/>
        <v/>
      </c>
      <c r="CI161" s="199" t="str">
        <f t="shared" si="90"/>
        <v/>
      </c>
      <c r="CJ161" s="199" t="str">
        <f t="shared" si="91"/>
        <v/>
      </c>
      <c r="CK161" s="203" t="str">
        <f t="shared" si="92"/>
        <v/>
      </c>
      <c r="CL161" s="203" t="str">
        <f t="shared" si="93"/>
        <v/>
      </c>
      <c r="CM161" s="203" t="str">
        <f t="shared" si="94"/>
        <v/>
      </c>
      <c r="CN161" s="203" t="str">
        <f t="shared" si="95"/>
        <v/>
      </c>
      <c r="CO161" s="199" t="str">
        <f t="shared" si="81"/>
        <v/>
      </c>
      <c r="CP161" s="226" t="str">
        <f t="shared" si="82"/>
        <v/>
      </c>
      <c r="CQ161" s="203" t="str">
        <f t="shared" si="96"/>
        <v/>
      </c>
      <c r="CR161" s="203" t="str">
        <f t="shared" si="97"/>
        <v/>
      </c>
      <c r="CS161" s="203" t="str">
        <f t="shared" si="98"/>
        <v/>
      </c>
      <c r="CT161" s="256" t="str">
        <f t="shared" si="99"/>
        <v/>
      </c>
      <c r="CU161" s="257" t="str">
        <f t="shared" si="100"/>
        <v/>
      </c>
      <c r="CV161" s="258" t="str">
        <f t="shared" si="101"/>
        <v/>
      </c>
      <c r="CW161" s="115"/>
      <c r="CX161" s="115"/>
      <c r="CY161" s="115"/>
      <c r="CZ161" s="115"/>
      <c r="DA161" s="115"/>
      <c r="DB161" s="115"/>
      <c r="DC161" s="115"/>
      <c r="DD161" s="115"/>
      <c r="DE161" s="115"/>
      <c r="DF161" s="115"/>
      <c r="DG161" s="115"/>
      <c r="DH161" s="115"/>
      <c r="DI161" s="125"/>
    </row>
    <row r="162" spans="2:113" ht="15.95" customHeight="1">
      <c r="B162" s="161">
        <v>132</v>
      </c>
      <c r="C162" s="670"/>
      <c r="D162" s="671"/>
      <c r="E162" s="671"/>
      <c r="F162" s="672"/>
      <c r="G162" s="673"/>
      <c r="H162" s="673"/>
      <c r="I162" s="674"/>
      <c r="J162" s="675"/>
      <c r="K162" s="682"/>
      <c r="L162" s="682"/>
      <c r="M162" s="682"/>
      <c r="N162" s="682"/>
      <c r="O162" s="682"/>
      <c r="P162" s="14" t="s">
        <v>3</v>
      </c>
      <c r="Q162" s="145" t="s">
        <v>3</v>
      </c>
      <c r="R162" s="145" t="s">
        <v>3</v>
      </c>
      <c r="S162" s="79" t="s">
        <v>3</v>
      </c>
      <c r="T162" s="683"/>
      <c r="U162" s="684"/>
      <c r="V162" s="685"/>
      <c r="W162" s="14" t="s">
        <v>3</v>
      </c>
      <c r="X162" s="145" t="s">
        <v>3</v>
      </c>
      <c r="Y162" s="145" t="s">
        <v>3</v>
      </c>
      <c r="Z162" s="79" t="s">
        <v>3</v>
      </c>
      <c r="AA162" s="683"/>
      <c r="AB162" s="684"/>
      <c r="AC162" s="684"/>
      <c r="AD162" s="14" t="s">
        <v>3</v>
      </c>
      <c r="AE162" s="16" t="s">
        <v>3</v>
      </c>
      <c r="AF162" s="16" t="s">
        <v>3</v>
      </c>
      <c r="AG162" s="16" t="s">
        <v>3</v>
      </c>
      <c r="AH162" s="16" t="s">
        <v>3</v>
      </c>
      <c r="AI162" s="79" t="s">
        <v>3</v>
      </c>
      <c r="AJ162" s="171"/>
      <c r="AK162" s="79" t="s">
        <v>3</v>
      </c>
      <c r="AL162" s="173"/>
      <c r="AM162" s="14" t="s">
        <v>3</v>
      </c>
      <c r="AN162" s="79" t="s">
        <v>3</v>
      </c>
      <c r="AO162" s="686"/>
      <c r="AP162" s="687"/>
      <c r="AQ162" s="687"/>
      <c r="AR162" s="687"/>
      <c r="AS162" s="251" t="str">
        <f t="shared" si="75"/>
        <v/>
      </c>
      <c r="AT162" s="14" t="s">
        <v>3</v>
      </c>
      <c r="AU162" s="16" t="s">
        <v>3</v>
      </c>
      <c r="AV162" s="154" t="s">
        <v>3</v>
      </c>
      <c r="AW162" s="159" t="s">
        <v>3</v>
      </c>
      <c r="AX162" s="79" t="s">
        <v>3</v>
      </c>
      <c r="AY162" s="79" t="s">
        <v>3</v>
      </c>
      <c r="AZ162" s="154" t="s">
        <v>3</v>
      </c>
      <c r="BA162" s="259"/>
      <c r="BB162" s="657" t="str">
        <f>IF($F$12="","",IF($BA162="","",HLOOKUP($F$12,別紙mast!$D$4:$K$7,3,FALSE)))</f>
        <v/>
      </c>
      <c r="BC162" s="657"/>
      <c r="BD162" s="260" t="str">
        <f t="shared" si="102"/>
        <v/>
      </c>
      <c r="BE162" s="260" t="str">
        <f>IF($F$12="","",IF($BA162="","",HLOOKUP($F$12,別紙mast!$D$9:$K$11,3,FALSE)))</f>
        <v/>
      </c>
      <c r="BF162" s="175" t="str">
        <f t="shared" si="103"/>
        <v/>
      </c>
      <c r="BG162" s="272"/>
      <c r="BH162" s="656" t="str">
        <f>IF($F$12="","",IF($BG162="","",HLOOKUP($F$12,別紙mast!$D$4:$K$7,4,FALSE)))</f>
        <v/>
      </c>
      <c r="BI162" s="656"/>
      <c r="BJ162" s="261" t="str">
        <f t="shared" si="83"/>
        <v/>
      </c>
      <c r="BK162" s="264"/>
      <c r="BL162" s="265"/>
      <c r="BM162" s="265"/>
      <c r="BN162" s="266"/>
      <c r="BO162" s="222"/>
      <c r="BP162" s="223"/>
      <c r="BQ162" s="223"/>
      <c r="BR162" s="224"/>
      <c r="BS162" s="267"/>
      <c r="BT162" s="268"/>
      <c r="BU162" s="270" t="str">
        <f t="shared" si="84"/>
        <v/>
      </c>
      <c r="BV162" s="269" t="str">
        <f t="shared" si="85"/>
        <v/>
      </c>
      <c r="BW162" s="247" t="str">
        <f t="shared" si="86"/>
        <v/>
      </c>
      <c r="BX162" s="271" t="str">
        <f t="shared" si="76"/>
        <v/>
      </c>
      <c r="BY162" s="410" t="str">
        <f t="shared" si="87"/>
        <v/>
      </c>
      <c r="BZ162" s="239"/>
      <c r="CA162" s="239"/>
      <c r="CB162" s="247" t="str">
        <f t="shared" si="77"/>
        <v/>
      </c>
      <c r="CC162" s="247" t="str">
        <f t="shared" si="78"/>
        <v/>
      </c>
      <c r="CD162" s="247" t="str">
        <f t="shared" si="79"/>
        <v/>
      </c>
      <c r="CE162" s="247" t="str">
        <f t="shared" si="80"/>
        <v/>
      </c>
      <c r="CF162" s="115"/>
      <c r="CG162" s="200" t="str">
        <f t="shared" si="88"/>
        <v/>
      </c>
      <c r="CH162" s="199" t="str">
        <f t="shared" si="89"/>
        <v/>
      </c>
      <c r="CI162" s="199" t="str">
        <f t="shared" si="90"/>
        <v/>
      </c>
      <c r="CJ162" s="199" t="str">
        <f t="shared" si="91"/>
        <v/>
      </c>
      <c r="CK162" s="203" t="str">
        <f t="shared" si="92"/>
        <v/>
      </c>
      <c r="CL162" s="203" t="str">
        <f t="shared" si="93"/>
        <v/>
      </c>
      <c r="CM162" s="203" t="str">
        <f t="shared" si="94"/>
        <v/>
      </c>
      <c r="CN162" s="203" t="str">
        <f t="shared" si="95"/>
        <v/>
      </c>
      <c r="CO162" s="199" t="str">
        <f t="shared" si="81"/>
        <v/>
      </c>
      <c r="CP162" s="226" t="str">
        <f t="shared" si="82"/>
        <v/>
      </c>
      <c r="CQ162" s="203" t="str">
        <f t="shared" si="96"/>
        <v/>
      </c>
      <c r="CR162" s="203" t="str">
        <f t="shared" si="97"/>
        <v/>
      </c>
      <c r="CS162" s="203" t="str">
        <f t="shared" si="98"/>
        <v/>
      </c>
      <c r="CT162" s="256" t="str">
        <f t="shared" si="99"/>
        <v/>
      </c>
      <c r="CU162" s="257" t="str">
        <f t="shared" si="100"/>
        <v/>
      </c>
      <c r="CV162" s="258" t="str">
        <f t="shared" si="101"/>
        <v/>
      </c>
      <c r="CW162" s="115"/>
      <c r="CX162" s="115"/>
      <c r="CY162" s="115"/>
      <c r="CZ162" s="115"/>
      <c r="DA162" s="115"/>
      <c r="DB162" s="115"/>
      <c r="DC162" s="115"/>
      <c r="DD162" s="115"/>
      <c r="DE162" s="115"/>
      <c r="DF162" s="115"/>
      <c r="DG162" s="115"/>
      <c r="DH162" s="115"/>
      <c r="DI162" s="125"/>
    </row>
    <row r="163" spans="2:113" ht="15.95" customHeight="1">
      <c r="B163" s="161">
        <v>133</v>
      </c>
      <c r="C163" s="670"/>
      <c r="D163" s="671"/>
      <c r="E163" s="671"/>
      <c r="F163" s="672"/>
      <c r="G163" s="673"/>
      <c r="H163" s="673"/>
      <c r="I163" s="674"/>
      <c r="J163" s="675"/>
      <c r="K163" s="682"/>
      <c r="L163" s="682"/>
      <c r="M163" s="682"/>
      <c r="N163" s="682"/>
      <c r="O163" s="682"/>
      <c r="P163" s="14" t="s">
        <v>3</v>
      </c>
      <c r="Q163" s="145" t="s">
        <v>3</v>
      </c>
      <c r="R163" s="145" t="s">
        <v>3</v>
      </c>
      <c r="S163" s="79" t="s">
        <v>3</v>
      </c>
      <c r="T163" s="683"/>
      <c r="U163" s="684"/>
      <c r="V163" s="685"/>
      <c r="W163" s="14" t="s">
        <v>3</v>
      </c>
      <c r="X163" s="145" t="s">
        <v>3</v>
      </c>
      <c r="Y163" s="145" t="s">
        <v>3</v>
      </c>
      <c r="Z163" s="79" t="s">
        <v>3</v>
      </c>
      <c r="AA163" s="683"/>
      <c r="AB163" s="684"/>
      <c r="AC163" s="684"/>
      <c r="AD163" s="14" t="s">
        <v>3</v>
      </c>
      <c r="AE163" s="16" t="s">
        <v>3</v>
      </c>
      <c r="AF163" s="16" t="s">
        <v>3</v>
      </c>
      <c r="AG163" s="16" t="s">
        <v>3</v>
      </c>
      <c r="AH163" s="16" t="s">
        <v>3</v>
      </c>
      <c r="AI163" s="79" t="s">
        <v>3</v>
      </c>
      <c r="AJ163" s="171"/>
      <c r="AK163" s="79" t="s">
        <v>3</v>
      </c>
      <c r="AL163" s="173"/>
      <c r="AM163" s="14" t="s">
        <v>3</v>
      </c>
      <c r="AN163" s="79" t="s">
        <v>3</v>
      </c>
      <c r="AO163" s="686"/>
      <c r="AP163" s="687"/>
      <c r="AQ163" s="687"/>
      <c r="AR163" s="687"/>
      <c r="AS163" s="251" t="str">
        <f t="shared" si="75"/>
        <v/>
      </c>
      <c r="AT163" s="14" t="s">
        <v>3</v>
      </c>
      <c r="AU163" s="16" t="s">
        <v>3</v>
      </c>
      <c r="AV163" s="154" t="s">
        <v>3</v>
      </c>
      <c r="AW163" s="159" t="s">
        <v>3</v>
      </c>
      <c r="AX163" s="79" t="s">
        <v>3</v>
      </c>
      <c r="AY163" s="79" t="s">
        <v>3</v>
      </c>
      <c r="AZ163" s="154" t="s">
        <v>3</v>
      </c>
      <c r="BA163" s="259"/>
      <c r="BB163" s="657" t="str">
        <f>IF($F$12="","",IF($BA163="","",HLOOKUP($F$12,別紙mast!$D$4:$K$7,3,FALSE)))</f>
        <v/>
      </c>
      <c r="BC163" s="657"/>
      <c r="BD163" s="260" t="str">
        <f t="shared" si="102"/>
        <v/>
      </c>
      <c r="BE163" s="260" t="str">
        <f>IF($F$12="","",IF($BA163="","",HLOOKUP($F$12,別紙mast!$D$9:$K$11,3,FALSE)))</f>
        <v/>
      </c>
      <c r="BF163" s="175" t="str">
        <f t="shared" si="103"/>
        <v/>
      </c>
      <c r="BG163" s="272"/>
      <c r="BH163" s="656" t="str">
        <f>IF($F$12="","",IF($BG163="","",HLOOKUP($F$12,別紙mast!$D$4:$K$7,4,FALSE)))</f>
        <v/>
      </c>
      <c r="BI163" s="656"/>
      <c r="BJ163" s="261" t="str">
        <f t="shared" si="83"/>
        <v/>
      </c>
      <c r="BK163" s="264"/>
      <c r="BL163" s="265"/>
      <c r="BM163" s="265"/>
      <c r="BN163" s="266"/>
      <c r="BO163" s="222"/>
      <c r="BP163" s="223"/>
      <c r="BQ163" s="223"/>
      <c r="BR163" s="224"/>
      <c r="BS163" s="267"/>
      <c r="BT163" s="268"/>
      <c r="BU163" s="270" t="str">
        <f t="shared" si="84"/>
        <v/>
      </c>
      <c r="BV163" s="269" t="str">
        <f t="shared" si="85"/>
        <v/>
      </c>
      <c r="BW163" s="247" t="str">
        <f t="shared" si="86"/>
        <v/>
      </c>
      <c r="BX163" s="271" t="str">
        <f t="shared" si="76"/>
        <v/>
      </c>
      <c r="BY163" s="410" t="str">
        <f t="shared" si="87"/>
        <v/>
      </c>
      <c r="BZ163" s="239"/>
      <c r="CA163" s="239"/>
      <c r="CB163" s="247" t="str">
        <f t="shared" si="77"/>
        <v/>
      </c>
      <c r="CC163" s="247" t="str">
        <f t="shared" si="78"/>
        <v/>
      </c>
      <c r="CD163" s="247" t="str">
        <f t="shared" si="79"/>
        <v/>
      </c>
      <c r="CE163" s="247" t="str">
        <f t="shared" si="80"/>
        <v/>
      </c>
      <c r="CF163" s="115"/>
      <c r="CG163" s="200" t="str">
        <f t="shared" si="88"/>
        <v/>
      </c>
      <c r="CH163" s="199" t="str">
        <f t="shared" si="89"/>
        <v/>
      </c>
      <c r="CI163" s="199" t="str">
        <f t="shared" si="90"/>
        <v/>
      </c>
      <c r="CJ163" s="199" t="str">
        <f t="shared" si="91"/>
        <v/>
      </c>
      <c r="CK163" s="203" t="str">
        <f t="shared" si="92"/>
        <v/>
      </c>
      <c r="CL163" s="203" t="str">
        <f t="shared" si="93"/>
        <v/>
      </c>
      <c r="CM163" s="203" t="str">
        <f t="shared" si="94"/>
        <v/>
      </c>
      <c r="CN163" s="203" t="str">
        <f t="shared" si="95"/>
        <v/>
      </c>
      <c r="CO163" s="199" t="str">
        <f t="shared" si="81"/>
        <v/>
      </c>
      <c r="CP163" s="226" t="str">
        <f t="shared" si="82"/>
        <v/>
      </c>
      <c r="CQ163" s="203" t="str">
        <f t="shared" si="96"/>
        <v/>
      </c>
      <c r="CR163" s="203" t="str">
        <f t="shared" si="97"/>
        <v/>
      </c>
      <c r="CS163" s="203" t="str">
        <f t="shared" si="98"/>
        <v/>
      </c>
      <c r="CT163" s="256" t="str">
        <f t="shared" si="99"/>
        <v/>
      </c>
      <c r="CU163" s="257" t="str">
        <f t="shared" si="100"/>
        <v/>
      </c>
      <c r="CV163" s="258" t="str">
        <f t="shared" si="101"/>
        <v/>
      </c>
      <c r="CW163" s="115"/>
      <c r="CX163" s="115"/>
      <c r="CY163" s="115"/>
      <c r="CZ163" s="115"/>
      <c r="DA163" s="115"/>
      <c r="DB163" s="115"/>
      <c r="DC163" s="115"/>
      <c r="DD163" s="115"/>
      <c r="DE163" s="115"/>
      <c r="DF163" s="115"/>
      <c r="DG163" s="115"/>
      <c r="DH163" s="115"/>
      <c r="DI163" s="125"/>
    </row>
    <row r="164" spans="2:113" ht="15.95" customHeight="1">
      <c r="B164" s="161">
        <v>134</v>
      </c>
      <c r="C164" s="670"/>
      <c r="D164" s="671"/>
      <c r="E164" s="671"/>
      <c r="F164" s="672"/>
      <c r="G164" s="673"/>
      <c r="H164" s="673"/>
      <c r="I164" s="674"/>
      <c r="J164" s="675"/>
      <c r="K164" s="682"/>
      <c r="L164" s="682"/>
      <c r="M164" s="682"/>
      <c r="N164" s="682"/>
      <c r="O164" s="682"/>
      <c r="P164" s="14" t="s">
        <v>3</v>
      </c>
      <c r="Q164" s="145" t="s">
        <v>3</v>
      </c>
      <c r="R164" s="145" t="s">
        <v>3</v>
      </c>
      <c r="S164" s="79" t="s">
        <v>3</v>
      </c>
      <c r="T164" s="683"/>
      <c r="U164" s="684"/>
      <c r="V164" s="685"/>
      <c r="W164" s="14" t="s">
        <v>3</v>
      </c>
      <c r="X164" s="145" t="s">
        <v>3</v>
      </c>
      <c r="Y164" s="145" t="s">
        <v>3</v>
      </c>
      <c r="Z164" s="79" t="s">
        <v>3</v>
      </c>
      <c r="AA164" s="683"/>
      <c r="AB164" s="684"/>
      <c r="AC164" s="684"/>
      <c r="AD164" s="14" t="s">
        <v>3</v>
      </c>
      <c r="AE164" s="16" t="s">
        <v>3</v>
      </c>
      <c r="AF164" s="16" t="s">
        <v>3</v>
      </c>
      <c r="AG164" s="16" t="s">
        <v>3</v>
      </c>
      <c r="AH164" s="16" t="s">
        <v>3</v>
      </c>
      <c r="AI164" s="79" t="s">
        <v>3</v>
      </c>
      <c r="AJ164" s="171"/>
      <c r="AK164" s="79" t="s">
        <v>3</v>
      </c>
      <c r="AL164" s="173"/>
      <c r="AM164" s="14" t="s">
        <v>3</v>
      </c>
      <c r="AN164" s="79" t="s">
        <v>3</v>
      </c>
      <c r="AO164" s="686"/>
      <c r="AP164" s="687"/>
      <c r="AQ164" s="687"/>
      <c r="AR164" s="687"/>
      <c r="AS164" s="251" t="str">
        <f t="shared" si="75"/>
        <v/>
      </c>
      <c r="AT164" s="14" t="s">
        <v>3</v>
      </c>
      <c r="AU164" s="16" t="s">
        <v>3</v>
      </c>
      <c r="AV164" s="154" t="s">
        <v>3</v>
      </c>
      <c r="AW164" s="159" t="s">
        <v>3</v>
      </c>
      <c r="AX164" s="79" t="s">
        <v>3</v>
      </c>
      <c r="AY164" s="79" t="s">
        <v>3</v>
      </c>
      <c r="AZ164" s="154" t="s">
        <v>3</v>
      </c>
      <c r="BA164" s="259"/>
      <c r="BB164" s="657" t="str">
        <f>IF($F$12="","",IF($BA164="","",HLOOKUP($F$12,別紙mast!$D$4:$K$7,3,FALSE)))</f>
        <v/>
      </c>
      <c r="BC164" s="657"/>
      <c r="BD164" s="260" t="str">
        <f t="shared" si="102"/>
        <v/>
      </c>
      <c r="BE164" s="260" t="str">
        <f>IF($F$12="","",IF($BA164="","",HLOOKUP($F$12,別紙mast!$D$9:$K$11,3,FALSE)))</f>
        <v/>
      </c>
      <c r="BF164" s="175" t="str">
        <f t="shared" si="103"/>
        <v/>
      </c>
      <c r="BG164" s="272"/>
      <c r="BH164" s="656" t="str">
        <f>IF($F$12="","",IF($BG164="","",HLOOKUP($F$12,別紙mast!$D$4:$K$7,4,FALSE)))</f>
        <v/>
      </c>
      <c r="BI164" s="656"/>
      <c r="BJ164" s="261" t="str">
        <f t="shared" si="83"/>
        <v/>
      </c>
      <c r="BK164" s="264"/>
      <c r="BL164" s="265"/>
      <c r="BM164" s="265"/>
      <c r="BN164" s="266"/>
      <c r="BO164" s="222"/>
      <c r="BP164" s="223"/>
      <c r="BQ164" s="223"/>
      <c r="BR164" s="224"/>
      <c r="BS164" s="267"/>
      <c r="BT164" s="268"/>
      <c r="BU164" s="270" t="str">
        <f t="shared" si="84"/>
        <v/>
      </c>
      <c r="BV164" s="269" t="str">
        <f t="shared" si="85"/>
        <v/>
      </c>
      <c r="BW164" s="247" t="str">
        <f t="shared" si="86"/>
        <v/>
      </c>
      <c r="BX164" s="271" t="str">
        <f t="shared" si="76"/>
        <v/>
      </c>
      <c r="BY164" s="410" t="str">
        <f t="shared" si="87"/>
        <v/>
      </c>
      <c r="BZ164" s="239"/>
      <c r="CA164" s="239"/>
      <c r="CB164" s="247" t="str">
        <f t="shared" si="77"/>
        <v/>
      </c>
      <c r="CC164" s="247" t="str">
        <f t="shared" si="78"/>
        <v/>
      </c>
      <c r="CD164" s="247" t="str">
        <f t="shared" si="79"/>
        <v/>
      </c>
      <c r="CE164" s="247" t="str">
        <f t="shared" si="80"/>
        <v/>
      </c>
      <c r="CF164" s="115"/>
      <c r="CG164" s="200" t="str">
        <f t="shared" si="88"/>
        <v/>
      </c>
      <c r="CH164" s="199" t="str">
        <f t="shared" si="89"/>
        <v/>
      </c>
      <c r="CI164" s="199" t="str">
        <f t="shared" si="90"/>
        <v/>
      </c>
      <c r="CJ164" s="199" t="str">
        <f t="shared" si="91"/>
        <v/>
      </c>
      <c r="CK164" s="203" t="str">
        <f t="shared" si="92"/>
        <v/>
      </c>
      <c r="CL164" s="203" t="str">
        <f t="shared" si="93"/>
        <v/>
      </c>
      <c r="CM164" s="203" t="str">
        <f t="shared" si="94"/>
        <v/>
      </c>
      <c r="CN164" s="203" t="str">
        <f t="shared" si="95"/>
        <v/>
      </c>
      <c r="CO164" s="199" t="str">
        <f t="shared" si="81"/>
        <v/>
      </c>
      <c r="CP164" s="226" t="str">
        <f t="shared" si="82"/>
        <v/>
      </c>
      <c r="CQ164" s="203" t="str">
        <f t="shared" si="96"/>
        <v/>
      </c>
      <c r="CR164" s="203" t="str">
        <f t="shared" si="97"/>
        <v/>
      </c>
      <c r="CS164" s="203" t="str">
        <f t="shared" si="98"/>
        <v/>
      </c>
      <c r="CT164" s="256" t="str">
        <f t="shared" si="99"/>
        <v/>
      </c>
      <c r="CU164" s="257" t="str">
        <f t="shared" si="100"/>
        <v/>
      </c>
      <c r="CV164" s="258" t="str">
        <f t="shared" si="101"/>
        <v/>
      </c>
      <c r="CW164" s="115"/>
      <c r="CX164" s="115"/>
      <c r="CY164" s="115"/>
      <c r="CZ164" s="115"/>
      <c r="DA164" s="115"/>
      <c r="DB164" s="115"/>
      <c r="DC164" s="115"/>
      <c r="DD164" s="115"/>
      <c r="DE164" s="115"/>
      <c r="DF164" s="115"/>
      <c r="DG164" s="115"/>
      <c r="DH164" s="115"/>
      <c r="DI164" s="125"/>
    </row>
    <row r="165" spans="2:113" ht="15.95" customHeight="1">
      <c r="B165" s="161">
        <v>135</v>
      </c>
      <c r="C165" s="670"/>
      <c r="D165" s="671"/>
      <c r="E165" s="671"/>
      <c r="F165" s="672"/>
      <c r="G165" s="673"/>
      <c r="H165" s="673"/>
      <c r="I165" s="674"/>
      <c r="J165" s="675"/>
      <c r="K165" s="682"/>
      <c r="L165" s="682"/>
      <c r="M165" s="682"/>
      <c r="N165" s="682"/>
      <c r="O165" s="682"/>
      <c r="P165" s="14" t="s">
        <v>3</v>
      </c>
      <c r="Q165" s="145" t="s">
        <v>3</v>
      </c>
      <c r="R165" s="145" t="s">
        <v>3</v>
      </c>
      <c r="S165" s="79" t="s">
        <v>3</v>
      </c>
      <c r="T165" s="683"/>
      <c r="U165" s="684"/>
      <c r="V165" s="685"/>
      <c r="W165" s="14" t="s">
        <v>3</v>
      </c>
      <c r="X165" s="145" t="s">
        <v>3</v>
      </c>
      <c r="Y165" s="145" t="s">
        <v>3</v>
      </c>
      <c r="Z165" s="79" t="s">
        <v>3</v>
      </c>
      <c r="AA165" s="683"/>
      <c r="AB165" s="684"/>
      <c r="AC165" s="684"/>
      <c r="AD165" s="14" t="s">
        <v>3</v>
      </c>
      <c r="AE165" s="16" t="s">
        <v>3</v>
      </c>
      <c r="AF165" s="16" t="s">
        <v>3</v>
      </c>
      <c r="AG165" s="16" t="s">
        <v>3</v>
      </c>
      <c r="AH165" s="16" t="s">
        <v>3</v>
      </c>
      <c r="AI165" s="79" t="s">
        <v>3</v>
      </c>
      <c r="AJ165" s="171"/>
      <c r="AK165" s="79" t="s">
        <v>3</v>
      </c>
      <c r="AL165" s="173"/>
      <c r="AM165" s="14" t="s">
        <v>3</v>
      </c>
      <c r="AN165" s="79" t="s">
        <v>3</v>
      </c>
      <c r="AO165" s="686"/>
      <c r="AP165" s="687"/>
      <c r="AQ165" s="687"/>
      <c r="AR165" s="687"/>
      <c r="AS165" s="251" t="str">
        <f t="shared" si="75"/>
        <v/>
      </c>
      <c r="AT165" s="14" t="s">
        <v>3</v>
      </c>
      <c r="AU165" s="16" t="s">
        <v>3</v>
      </c>
      <c r="AV165" s="154" t="s">
        <v>3</v>
      </c>
      <c r="AW165" s="159" t="s">
        <v>3</v>
      </c>
      <c r="AX165" s="79" t="s">
        <v>3</v>
      </c>
      <c r="AY165" s="79" t="s">
        <v>3</v>
      </c>
      <c r="AZ165" s="154" t="s">
        <v>3</v>
      </c>
      <c r="BA165" s="259"/>
      <c r="BB165" s="657" t="str">
        <f>IF($F$12="","",IF($BA165="","",HLOOKUP($F$12,別紙mast!$D$4:$K$7,3,FALSE)))</f>
        <v/>
      </c>
      <c r="BC165" s="657"/>
      <c r="BD165" s="260" t="str">
        <f t="shared" si="102"/>
        <v/>
      </c>
      <c r="BE165" s="260" t="str">
        <f>IF($F$12="","",IF($BA165="","",HLOOKUP($F$12,別紙mast!$D$9:$K$11,3,FALSE)))</f>
        <v/>
      </c>
      <c r="BF165" s="175" t="str">
        <f t="shared" si="103"/>
        <v/>
      </c>
      <c r="BG165" s="272"/>
      <c r="BH165" s="656" t="str">
        <f>IF($F$12="","",IF($BG165="","",HLOOKUP($F$12,別紙mast!$D$4:$K$7,4,FALSE)))</f>
        <v/>
      </c>
      <c r="BI165" s="656"/>
      <c r="BJ165" s="261" t="str">
        <f t="shared" si="83"/>
        <v/>
      </c>
      <c r="BK165" s="264"/>
      <c r="BL165" s="265"/>
      <c r="BM165" s="265"/>
      <c r="BN165" s="266"/>
      <c r="BO165" s="222"/>
      <c r="BP165" s="223"/>
      <c r="BQ165" s="223"/>
      <c r="BR165" s="224"/>
      <c r="BS165" s="267"/>
      <c r="BT165" s="268"/>
      <c r="BU165" s="270" t="str">
        <f t="shared" si="84"/>
        <v/>
      </c>
      <c r="BV165" s="269" t="str">
        <f t="shared" si="85"/>
        <v/>
      </c>
      <c r="BW165" s="247" t="str">
        <f t="shared" si="86"/>
        <v/>
      </c>
      <c r="BX165" s="271" t="str">
        <f t="shared" si="76"/>
        <v/>
      </c>
      <c r="BY165" s="410" t="str">
        <f t="shared" si="87"/>
        <v/>
      </c>
      <c r="BZ165" s="239"/>
      <c r="CA165" s="239"/>
      <c r="CB165" s="247" t="str">
        <f t="shared" si="77"/>
        <v/>
      </c>
      <c r="CC165" s="247" t="str">
        <f t="shared" si="78"/>
        <v/>
      </c>
      <c r="CD165" s="247" t="str">
        <f t="shared" si="79"/>
        <v/>
      </c>
      <c r="CE165" s="247" t="str">
        <f t="shared" si="80"/>
        <v/>
      </c>
      <c r="CF165" s="115"/>
      <c r="CG165" s="200" t="str">
        <f t="shared" si="88"/>
        <v/>
      </c>
      <c r="CH165" s="199" t="str">
        <f t="shared" si="89"/>
        <v/>
      </c>
      <c r="CI165" s="199" t="str">
        <f t="shared" si="90"/>
        <v/>
      </c>
      <c r="CJ165" s="199" t="str">
        <f t="shared" si="91"/>
        <v/>
      </c>
      <c r="CK165" s="203" t="str">
        <f t="shared" si="92"/>
        <v/>
      </c>
      <c r="CL165" s="203" t="str">
        <f t="shared" si="93"/>
        <v/>
      </c>
      <c r="CM165" s="203" t="str">
        <f t="shared" si="94"/>
        <v/>
      </c>
      <c r="CN165" s="203" t="str">
        <f t="shared" si="95"/>
        <v/>
      </c>
      <c r="CO165" s="199" t="str">
        <f t="shared" si="81"/>
        <v/>
      </c>
      <c r="CP165" s="226" t="str">
        <f t="shared" si="82"/>
        <v/>
      </c>
      <c r="CQ165" s="203" t="str">
        <f t="shared" si="96"/>
        <v/>
      </c>
      <c r="CR165" s="203" t="str">
        <f t="shared" si="97"/>
        <v/>
      </c>
      <c r="CS165" s="203" t="str">
        <f t="shared" si="98"/>
        <v/>
      </c>
      <c r="CT165" s="256" t="str">
        <f t="shared" si="99"/>
        <v/>
      </c>
      <c r="CU165" s="257" t="str">
        <f t="shared" si="100"/>
        <v/>
      </c>
      <c r="CV165" s="258" t="str">
        <f t="shared" si="101"/>
        <v/>
      </c>
      <c r="CW165" s="115"/>
      <c r="CX165" s="115"/>
      <c r="CY165" s="115"/>
      <c r="CZ165" s="115"/>
      <c r="DA165" s="115"/>
      <c r="DB165" s="115"/>
      <c r="DC165" s="115"/>
      <c r="DD165" s="115"/>
      <c r="DE165" s="115"/>
      <c r="DF165" s="115"/>
      <c r="DG165" s="115"/>
      <c r="DH165" s="115"/>
      <c r="DI165" s="125"/>
    </row>
    <row r="166" spans="2:113" ht="15.95" customHeight="1">
      <c r="B166" s="161">
        <v>136</v>
      </c>
      <c r="C166" s="670"/>
      <c r="D166" s="671"/>
      <c r="E166" s="671"/>
      <c r="F166" s="672"/>
      <c r="G166" s="673"/>
      <c r="H166" s="673"/>
      <c r="I166" s="674"/>
      <c r="J166" s="675"/>
      <c r="K166" s="682"/>
      <c r="L166" s="682"/>
      <c r="M166" s="682"/>
      <c r="N166" s="682"/>
      <c r="O166" s="682"/>
      <c r="P166" s="14" t="s">
        <v>3</v>
      </c>
      <c r="Q166" s="145" t="s">
        <v>3</v>
      </c>
      <c r="R166" s="145" t="s">
        <v>3</v>
      </c>
      <c r="S166" s="79" t="s">
        <v>3</v>
      </c>
      <c r="T166" s="683"/>
      <c r="U166" s="684"/>
      <c r="V166" s="685"/>
      <c r="W166" s="14" t="s">
        <v>3</v>
      </c>
      <c r="X166" s="145" t="s">
        <v>3</v>
      </c>
      <c r="Y166" s="145" t="s">
        <v>3</v>
      </c>
      <c r="Z166" s="79" t="s">
        <v>3</v>
      </c>
      <c r="AA166" s="683"/>
      <c r="AB166" s="684"/>
      <c r="AC166" s="684"/>
      <c r="AD166" s="14" t="s">
        <v>3</v>
      </c>
      <c r="AE166" s="16" t="s">
        <v>3</v>
      </c>
      <c r="AF166" s="16" t="s">
        <v>3</v>
      </c>
      <c r="AG166" s="16" t="s">
        <v>3</v>
      </c>
      <c r="AH166" s="16" t="s">
        <v>3</v>
      </c>
      <c r="AI166" s="79" t="s">
        <v>3</v>
      </c>
      <c r="AJ166" s="171"/>
      <c r="AK166" s="79" t="s">
        <v>3</v>
      </c>
      <c r="AL166" s="173"/>
      <c r="AM166" s="14" t="s">
        <v>3</v>
      </c>
      <c r="AN166" s="79" t="s">
        <v>3</v>
      </c>
      <c r="AO166" s="686"/>
      <c r="AP166" s="687"/>
      <c r="AQ166" s="687"/>
      <c r="AR166" s="687"/>
      <c r="AS166" s="251" t="str">
        <f t="shared" si="75"/>
        <v/>
      </c>
      <c r="AT166" s="14" t="s">
        <v>3</v>
      </c>
      <c r="AU166" s="16" t="s">
        <v>3</v>
      </c>
      <c r="AV166" s="154" t="s">
        <v>3</v>
      </c>
      <c r="AW166" s="159" t="s">
        <v>3</v>
      </c>
      <c r="AX166" s="79" t="s">
        <v>3</v>
      </c>
      <c r="AY166" s="79" t="s">
        <v>3</v>
      </c>
      <c r="AZ166" s="154" t="s">
        <v>3</v>
      </c>
      <c r="BA166" s="259"/>
      <c r="BB166" s="657" t="str">
        <f>IF($F$12="","",IF($BA166="","",HLOOKUP($F$12,別紙mast!$D$4:$K$7,3,FALSE)))</f>
        <v/>
      </c>
      <c r="BC166" s="657"/>
      <c r="BD166" s="260" t="str">
        <f t="shared" si="102"/>
        <v/>
      </c>
      <c r="BE166" s="260" t="str">
        <f>IF($F$12="","",IF($BA166="","",HLOOKUP($F$12,別紙mast!$D$9:$K$11,3,FALSE)))</f>
        <v/>
      </c>
      <c r="BF166" s="175" t="str">
        <f t="shared" si="103"/>
        <v/>
      </c>
      <c r="BG166" s="272"/>
      <c r="BH166" s="656" t="str">
        <f>IF($F$12="","",IF($BG166="","",HLOOKUP($F$12,別紙mast!$D$4:$K$7,4,FALSE)))</f>
        <v/>
      </c>
      <c r="BI166" s="656"/>
      <c r="BJ166" s="261" t="str">
        <f t="shared" si="83"/>
        <v/>
      </c>
      <c r="BK166" s="264"/>
      <c r="BL166" s="265"/>
      <c r="BM166" s="265"/>
      <c r="BN166" s="266"/>
      <c r="BO166" s="222"/>
      <c r="BP166" s="223"/>
      <c r="BQ166" s="223"/>
      <c r="BR166" s="224"/>
      <c r="BS166" s="267"/>
      <c r="BT166" s="268"/>
      <c r="BU166" s="270" t="str">
        <f t="shared" si="84"/>
        <v/>
      </c>
      <c r="BV166" s="269" t="str">
        <f t="shared" si="85"/>
        <v/>
      </c>
      <c r="BW166" s="247" t="str">
        <f t="shared" si="86"/>
        <v/>
      </c>
      <c r="BX166" s="271" t="str">
        <f t="shared" si="76"/>
        <v/>
      </c>
      <c r="BY166" s="410" t="str">
        <f t="shared" si="87"/>
        <v/>
      </c>
      <c r="BZ166" s="239"/>
      <c r="CA166" s="239"/>
      <c r="CB166" s="247" t="str">
        <f t="shared" si="77"/>
        <v/>
      </c>
      <c r="CC166" s="247" t="str">
        <f t="shared" si="78"/>
        <v/>
      </c>
      <c r="CD166" s="247" t="str">
        <f t="shared" si="79"/>
        <v/>
      </c>
      <c r="CE166" s="247" t="str">
        <f t="shared" si="80"/>
        <v/>
      </c>
      <c r="CF166" s="115"/>
      <c r="CG166" s="200" t="str">
        <f t="shared" si="88"/>
        <v/>
      </c>
      <c r="CH166" s="199" t="str">
        <f t="shared" si="89"/>
        <v/>
      </c>
      <c r="CI166" s="199" t="str">
        <f t="shared" si="90"/>
        <v/>
      </c>
      <c r="CJ166" s="199" t="str">
        <f t="shared" si="91"/>
        <v/>
      </c>
      <c r="CK166" s="203" t="str">
        <f t="shared" si="92"/>
        <v/>
      </c>
      <c r="CL166" s="203" t="str">
        <f t="shared" si="93"/>
        <v/>
      </c>
      <c r="CM166" s="203" t="str">
        <f t="shared" si="94"/>
        <v/>
      </c>
      <c r="CN166" s="203" t="str">
        <f t="shared" si="95"/>
        <v/>
      </c>
      <c r="CO166" s="199" t="str">
        <f t="shared" si="81"/>
        <v/>
      </c>
      <c r="CP166" s="226" t="str">
        <f t="shared" si="82"/>
        <v/>
      </c>
      <c r="CQ166" s="203" t="str">
        <f t="shared" si="96"/>
        <v/>
      </c>
      <c r="CR166" s="203" t="str">
        <f t="shared" si="97"/>
        <v/>
      </c>
      <c r="CS166" s="203" t="str">
        <f t="shared" si="98"/>
        <v/>
      </c>
      <c r="CT166" s="256" t="str">
        <f t="shared" si="99"/>
        <v/>
      </c>
      <c r="CU166" s="257" t="str">
        <f t="shared" si="100"/>
        <v/>
      </c>
      <c r="CV166" s="258" t="str">
        <f t="shared" si="101"/>
        <v/>
      </c>
      <c r="CW166" s="115"/>
      <c r="CX166" s="115"/>
      <c r="CY166" s="115"/>
      <c r="CZ166" s="115"/>
      <c r="DA166" s="115"/>
      <c r="DB166" s="115"/>
      <c r="DC166" s="115"/>
      <c r="DD166" s="115"/>
      <c r="DE166" s="115"/>
      <c r="DF166" s="115"/>
      <c r="DG166" s="115"/>
      <c r="DH166" s="115"/>
      <c r="DI166" s="125"/>
    </row>
    <row r="167" spans="2:113" ht="15.95" customHeight="1">
      <c r="B167" s="161">
        <v>137</v>
      </c>
      <c r="C167" s="670"/>
      <c r="D167" s="671"/>
      <c r="E167" s="671"/>
      <c r="F167" s="672"/>
      <c r="G167" s="673"/>
      <c r="H167" s="673"/>
      <c r="I167" s="674"/>
      <c r="J167" s="675"/>
      <c r="K167" s="682"/>
      <c r="L167" s="682"/>
      <c r="M167" s="682"/>
      <c r="N167" s="682"/>
      <c r="O167" s="682"/>
      <c r="P167" s="14" t="s">
        <v>3</v>
      </c>
      <c r="Q167" s="145" t="s">
        <v>3</v>
      </c>
      <c r="R167" s="145" t="s">
        <v>3</v>
      </c>
      <c r="S167" s="79" t="s">
        <v>3</v>
      </c>
      <c r="T167" s="683"/>
      <c r="U167" s="684"/>
      <c r="V167" s="685"/>
      <c r="W167" s="14" t="s">
        <v>3</v>
      </c>
      <c r="X167" s="145" t="s">
        <v>3</v>
      </c>
      <c r="Y167" s="145" t="s">
        <v>3</v>
      </c>
      <c r="Z167" s="79" t="s">
        <v>3</v>
      </c>
      <c r="AA167" s="683"/>
      <c r="AB167" s="684"/>
      <c r="AC167" s="684"/>
      <c r="AD167" s="14" t="s">
        <v>3</v>
      </c>
      <c r="AE167" s="16" t="s">
        <v>3</v>
      </c>
      <c r="AF167" s="16" t="s">
        <v>3</v>
      </c>
      <c r="AG167" s="16" t="s">
        <v>3</v>
      </c>
      <c r="AH167" s="16" t="s">
        <v>3</v>
      </c>
      <c r="AI167" s="79" t="s">
        <v>3</v>
      </c>
      <c r="AJ167" s="171"/>
      <c r="AK167" s="79" t="s">
        <v>3</v>
      </c>
      <c r="AL167" s="173"/>
      <c r="AM167" s="14" t="s">
        <v>3</v>
      </c>
      <c r="AN167" s="79" t="s">
        <v>3</v>
      </c>
      <c r="AO167" s="686"/>
      <c r="AP167" s="687"/>
      <c r="AQ167" s="687"/>
      <c r="AR167" s="687"/>
      <c r="AS167" s="251" t="str">
        <f t="shared" si="75"/>
        <v/>
      </c>
      <c r="AT167" s="14" t="s">
        <v>3</v>
      </c>
      <c r="AU167" s="16" t="s">
        <v>3</v>
      </c>
      <c r="AV167" s="154" t="s">
        <v>3</v>
      </c>
      <c r="AW167" s="159" t="s">
        <v>3</v>
      </c>
      <c r="AX167" s="79" t="s">
        <v>3</v>
      </c>
      <c r="AY167" s="79" t="s">
        <v>3</v>
      </c>
      <c r="AZ167" s="154" t="s">
        <v>3</v>
      </c>
      <c r="BA167" s="259"/>
      <c r="BB167" s="657" t="str">
        <f>IF($F$12="","",IF($BA167="","",HLOOKUP($F$12,別紙mast!$D$4:$K$7,3,FALSE)))</f>
        <v/>
      </c>
      <c r="BC167" s="657"/>
      <c r="BD167" s="260" t="str">
        <f t="shared" si="102"/>
        <v/>
      </c>
      <c r="BE167" s="260" t="str">
        <f>IF($F$12="","",IF($BA167="","",HLOOKUP($F$12,別紙mast!$D$9:$K$11,3,FALSE)))</f>
        <v/>
      </c>
      <c r="BF167" s="175" t="str">
        <f t="shared" si="103"/>
        <v/>
      </c>
      <c r="BG167" s="272"/>
      <c r="BH167" s="656" t="str">
        <f>IF($F$12="","",IF($BG167="","",HLOOKUP($F$12,別紙mast!$D$4:$K$7,4,FALSE)))</f>
        <v/>
      </c>
      <c r="BI167" s="656"/>
      <c r="BJ167" s="261" t="str">
        <f t="shared" si="83"/>
        <v/>
      </c>
      <c r="BK167" s="264"/>
      <c r="BL167" s="265"/>
      <c r="BM167" s="265"/>
      <c r="BN167" s="266"/>
      <c r="BO167" s="222"/>
      <c r="BP167" s="223"/>
      <c r="BQ167" s="223"/>
      <c r="BR167" s="224"/>
      <c r="BS167" s="267"/>
      <c r="BT167" s="268"/>
      <c r="BU167" s="270" t="str">
        <f t="shared" si="84"/>
        <v/>
      </c>
      <c r="BV167" s="269" t="str">
        <f t="shared" si="85"/>
        <v/>
      </c>
      <c r="BW167" s="247" t="str">
        <f t="shared" si="86"/>
        <v/>
      </c>
      <c r="BX167" s="271" t="str">
        <f t="shared" si="76"/>
        <v/>
      </c>
      <c r="BY167" s="410" t="str">
        <f t="shared" si="87"/>
        <v/>
      </c>
      <c r="BZ167" s="239"/>
      <c r="CA167" s="239"/>
      <c r="CB167" s="247" t="str">
        <f t="shared" si="77"/>
        <v/>
      </c>
      <c r="CC167" s="247" t="str">
        <f t="shared" si="78"/>
        <v/>
      </c>
      <c r="CD167" s="247" t="str">
        <f t="shared" si="79"/>
        <v/>
      </c>
      <c r="CE167" s="247" t="str">
        <f t="shared" si="80"/>
        <v/>
      </c>
      <c r="CF167" s="115"/>
      <c r="CG167" s="200" t="str">
        <f t="shared" si="88"/>
        <v/>
      </c>
      <c r="CH167" s="199" t="str">
        <f t="shared" si="89"/>
        <v/>
      </c>
      <c r="CI167" s="199" t="str">
        <f t="shared" si="90"/>
        <v/>
      </c>
      <c r="CJ167" s="199" t="str">
        <f t="shared" si="91"/>
        <v/>
      </c>
      <c r="CK167" s="203" t="str">
        <f t="shared" si="92"/>
        <v/>
      </c>
      <c r="CL167" s="203" t="str">
        <f t="shared" si="93"/>
        <v/>
      </c>
      <c r="CM167" s="203" t="str">
        <f t="shared" si="94"/>
        <v/>
      </c>
      <c r="CN167" s="203" t="str">
        <f t="shared" si="95"/>
        <v/>
      </c>
      <c r="CO167" s="199" t="str">
        <f t="shared" si="81"/>
        <v/>
      </c>
      <c r="CP167" s="226" t="str">
        <f t="shared" si="82"/>
        <v/>
      </c>
      <c r="CQ167" s="203" t="str">
        <f t="shared" si="96"/>
        <v/>
      </c>
      <c r="CR167" s="203" t="str">
        <f t="shared" si="97"/>
        <v/>
      </c>
      <c r="CS167" s="203" t="str">
        <f t="shared" si="98"/>
        <v/>
      </c>
      <c r="CT167" s="256" t="str">
        <f t="shared" si="99"/>
        <v/>
      </c>
      <c r="CU167" s="257" t="str">
        <f t="shared" si="100"/>
        <v/>
      </c>
      <c r="CV167" s="258" t="str">
        <f t="shared" si="101"/>
        <v/>
      </c>
      <c r="CW167" s="115"/>
      <c r="CX167" s="115"/>
      <c r="CY167" s="115"/>
      <c r="CZ167" s="115"/>
      <c r="DA167" s="115"/>
      <c r="DB167" s="115"/>
      <c r="DC167" s="115"/>
      <c r="DD167" s="115"/>
      <c r="DE167" s="115"/>
      <c r="DF167" s="115"/>
      <c r="DG167" s="115"/>
      <c r="DH167" s="115"/>
      <c r="DI167" s="125"/>
    </row>
    <row r="168" spans="2:113" ht="15.95" customHeight="1">
      <c r="B168" s="161">
        <v>138</v>
      </c>
      <c r="C168" s="670"/>
      <c r="D168" s="671"/>
      <c r="E168" s="671"/>
      <c r="F168" s="672"/>
      <c r="G168" s="673"/>
      <c r="H168" s="673"/>
      <c r="I168" s="674"/>
      <c r="J168" s="675"/>
      <c r="K168" s="682"/>
      <c r="L168" s="682"/>
      <c r="M168" s="682"/>
      <c r="N168" s="682"/>
      <c r="O168" s="682"/>
      <c r="P168" s="14" t="s">
        <v>3</v>
      </c>
      <c r="Q168" s="145" t="s">
        <v>3</v>
      </c>
      <c r="R168" s="145" t="s">
        <v>3</v>
      </c>
      <c r="S168" s="79" t="s">
        <v>3</v>
      </c>
      <c r="T168" s="683"/>
      <c r="U168" s="684"/>
      <c r="V168" s="685"/>
      <c r="W168" s="14" t="s">
        <v>3</v>
      </c>
      <c r="X168" s="145" t="s">
        <v>3</v>
      </c>
      <c r="Y168" s="145" t="s">
        <v>3</v>
      </c>
      <c r="Z168" s="79" t="s">
        <v>3</v>
      </c>
      <c r="AA168" s="683"/>
      <c r="AB168" s="684"/>
      <c r="AC168" s="684"/>
      <c r="AD168" s="14" t="s">
        <v>3</v>
      </c>
      <c r="AE168" s="16" t="s">
        <v>3</v>
      </c>
      <c r="AF168" s="16" t="s">
        <v>3</v>
      </c>
      <c r="AG168" s="16" t="s">
        <v>3</v>
      </c>
      <c r="AH168" s="16" t="s">
        <v>3</v>
      </c>
      <c r="AI168" s="79" t="s">
        <v>3</v>
      </c>
      <c r="AJ168" s="171"/>
      <c r="AK168" s="79" t="s">
        <v>3</v>
      </c>
      <c r="AL168" s="173"/>
      <c r="AM168" s="14" t="s">
        <v>3</v>
      </c>
      <c r="AN168" s="79" t="s">
        <v>3</v>
      </c>
      <c r="AO168" s="686"/>
      <c r="AP168" s="687"/>
      <c r="AQ168" s="687"/>
      <c r="AR168" s="687"/>
      <c r="AS168" s="251" t="str">
        <f t="shared" si="75"/>
        <v/>
      </c>
      <c r="AT168" s="14" t="s">
        <v>3</v>
      </c>
      <c r="AU168" s="16" t="s">
        <v>3</v>
      </c>
      <c r="AV168" s="154" t="s">
        <v>3</v>
      </c>
      <c r="AW168" s="159" t="s">
        <v>3</v>
      </c>
      <c r="AX168" s="79" t="s">
        <v>3</v>
      </c>
      <c r="AY168" s="79" t="s">
        <v>3</v>
      </c>
      <c r="AZ168" s="154" t="s">
        <v>3</v>
      </c>
      <c r="BA168" s="259"/>
      <c r="BB168" s="657" t="str">
        <f>IF($F$12="","",IF($BA168="","",HLOOKUP($F$12,別紙mast!$D$4:$K$7,3,FALSE)))</f>
        <v/>
      </c>
      <c r="BC168" s="657"/>
      <c r="BD168" s="260" t="str">
        <f t="shared" si="102"/>
        <v/>
      </c>
      <c r="BE168" s="260" t="str">
        <f>IF($F$12="","",IF($BA168="","",HLOOKUP($F$12,別紙mast!$D$9:$K$11,3,FALSE)))</f>
        <v/>
      </c>
      <c r="BF168" s="175" t="str">
        <f t="shared" si="103"/>
        <v/>
      </c>
      <c r="BG168" s="272"/>
      <c r="BH168" s="656" t="str">
        <f>IF($F$12="","",IF($BG168="","",HLOOKUP($F$12,別紙mast!$D$4:$K$7,4,FALSE)))</f>
        <v/>
      </c>
      <c r="BI168" s="656"/>
      <c r="BJ168" s="261" t="str">
        <f t="shared" si="83"/>
        <v/>
      </c>
      <c r="BK168" s="264"/>
      <c r="BL168" s="265"/>
      <c r="BM168" s="265"/>
      <c r="BN168" s="266"/>
      <c r="BO168" s="222"/>
      <c r="BP168" s="223"/>
      <c r="BQ168" s="223"/>
      <c r="BR168" s="224"/>
      <c r="BS168" s="267"/>
      <c r="BT168" s="268"/>
      <c r="BU168" s="270" t="str">
        <f t="shared" si="84"/>
        <v/>
      </c>
      <c r="BV168" s="269" t="str">
        <f t="shared" si="85"/>
        <v/>
      </c>
      <c r="BW168" s="247" t="str">
        <f t="shared" si="86"/>
        <v/>
      </c>
      <c r="BX168" s="271" t="str">
        <f t="shared" si="76"/>
        <v/>
      </c>
      <c r="BY168" s="410" t="str">
        <f t="shared" si="87"/>
        <v/>
      </c>
      <c r="BZ168" s="239"/>
      <c r="CA168" s="239"/>
      <c r="CB168" s="247" t="str">
        <f t="shared" si="77"/>
        <v/>
      </c>
      <c r="CC168" s="247" t="str">
        <f t="shared" si="78"/>
        <v/>
      </c>
      <c r="CD168" s="247" t="str">
        <f t="shared" si="79"/>
        <v/>
      </c>
      <c r="CE168" s="247" t="str">
        <f t="shared" si="80"/>
        <v/>
      </c>
      <c r="CF168" s="115"/>
      <c r="CG168" s="200" t="str">
        <f t="shared" si="88"/>
        <v/>
      </c>
      <c r="CH168" s="199" t="str">
        <f t="shared" si="89"/>
        <v/>
      </c>
      <c r="CI168" s="199" t="str">
        <f t="shared" si="90"/>
        <v/>
      </c>
      <c r="CJ168" s="199" t="str">
        <f t="shared" si="91"/>
        <v/>
      </c>
      <c r="CK168" s="203" t="str">
        <f t="shared" si="92"/>
        <v/>
      </c>
      <c r="CL168" s="203" t="str">
        <f t="shared" si="93"/>
        <v/>
      </c>
      <c r="CM168" s="203" t="str">
        <f t="shared" si="94"/>
        <v/>
      </c>
      <c r="CN168" s="203" t="str">
        <f t="shared" si="95"/>
        <v/>
      </c>
      <c r="CO168" s="199" t="str">
        <f t="shared" si="81"/>
        <v/>
      </c>
      <c r="CP168" s="226" t="str">
        <f t="shared" si="82"/>
        <v/>
      </c>
      <c r="CQ168" s="203" t="str">
        <f t="shared" si="96"/>
        <v/>
      </c>
      <c r="CR168" s="203" t="str">
        <f t="shared" si="97"/>
        <v/>
      </c>
      <c r="CS168" s="203" t="str">
        <f t="shared" si="98"/>
        <v/>
      </c>
      <c r="CT168" s="256" t="str">
        <f t="shared" si="99"/>
        <v/>
      </c>
      <c r="CU168" s="257" t="str">
        <f t="shared" si="100"/>
        <v/>
      </c>
      <c r="CV168" s="258" t="str">
        <f t="shared" si="101"/>
        <v/>
      </c>
      <c r="CW168" s="115"/>
      <c r="CX168" s="115"/>
      <c r="CY168" s="115"/>
      <c r="CZ168" s="115"/>
      <c r="DA168" s="115"/>
      <c r="DB168" s="115"/>
      <c r="DC168" s="115"/>
      <c r="DD168" s="115"/>
      <c r="DE168" s="115"/>
      <c r="DF168" s="115"/>
      <c r="DG168" s="115"/>
      <c r="DH168" s="115"/>
      <c r="DI168" s="125"/>
    </row>
    <row r="169" spans="2:113" ht="15.95" customHeight="1">
      <c r="B169" s="161">
        <v>139</v>
      </c>
      <c r="C169" s="670"/>
      <c r="D169" s="671"/>
      <c r="E169" s="671"/>
      <c r="F169" s="672"/>
      <c r="G169" s="673"/>
      <c r="H169" s="673"/>
      <c r="I169" s="674"/>
      <c r="J169" s="675"/>
      <c r="K169" s="682"/>
      <c r="L169" s="682"/>
      <c r="M169" s="682"/>
      <c r="N169" s="682"/>
      <c r="O169" s="682"/>
      <c r="P169" s="14" t="s">
        <v>3</v>
      </c>
      <c r="Q169" s="145" t="s">
        <v>3</v>
      </c>
      <c r="R169" s="145" t="s">
        <v>3</v>
      </c>
      <c r="S169" s="79" t="s">
        <v>3</v>
      </c>
      <c r="T169" s="683"/>
      <c r="U169" s="684"/>
      <c r="V169" s="685"/>
      <c r="W169" s="14" t="s">
        <v>3</v>
      </c>
      <c r="X169" s="145" t="s">
        <v>3</v>
      </c>
      <c r="Y169" s="145" t="s">
        <v>3</v>
      </c>
      <c r="Z169" s="79" t="s">
        <v>3</v>
      </c>
      <c r="AA169" s="683"/>
      <c r="AB169" s="684"/>
      <c r="AC169" s="684"/>
      <c r="AD169" s="14" t="s">
        <v>3</v>
      </c>
      <c r="AE169" s="16" t="s">
        <v>3</v>
      </c>
      <c r="AF169" s="16" t="s">
        <v>3</v>
      </c>
      <c r="AG169" s="16" t="s">
        <v>3</v>
      </c>
      <c r="AH169" s="16" t="s">
        <v>3</v>
      </c>
      <c r="AI169" s="79" t="s">
        <v>3</v>
      </c>
      <c r="AJ169" s="171"/>
      <c r="AK169" s="79" t="s">
        <v>3</v>
      </c>
      <c r="AL169" s="173"/>
      <c r="AM169" s="14" t="s">
        <v>3</v>
      </c>
      <c r="AN169" s="79" t="s">
        <v>3</v>
      </c>
      <c r="AO169" s="686"/>
      <c r="AP169" s="687"/>
      <c r="AQ169" s="687"/>
      <c r="AR169" s="687"/>
      <c r="AS169" s="251" t="str">
        <f t="shared" si="75"/>
        <v/>
      </c>
      <c r="AT169" s="14" t="s">
        <v>3</v>
      </c>
      <c r="AU169" s="16" t="s">
        <v>3</v>
      </c>
      <c r="AV169" s="154" t="s">
        <v>3</v>
      </c>
      <c r="AW169" s="159" t="s">
        <v>3</v>
      </c>
      <c r="AX169" s="79" t="s">
        <v>3</v>
      </c>
      <c r="AY169" s="79" t="s">
        <v>3</v>
      </c>
      <c r="AZ169" s="154" t="s">
        <v>3</v>
      </c>
      <c r="BA169" s="259"/>
      <c r="BB169" s="657" t="str">
        <f>IF($F$12="","",IF($BA169="","",HLOOKUP($F$12,別紙mast!$D$4:$K$7,3,FALSE)))</f>
        <v/>
      </c>
      <c r="BC169" s="657"/>
      <c r="BD169" s="260" t="str">
        <f t="shared" si="102"/>
        <v/>
      </c>
      <c r="BE169" s="260" t="str">
        <f>IF($F$12="","",IF($BA169="","",HLOOKUP($F$12,別紙mast!$D$9:$K$11,3,FALSE)))</f>
        <v/>
      </c>
      <c r="BF169" s="175" t="str">
        <f t="shared" si="103"/>
        <v/>
      </c>
      <c r="BG169" s="272"/>
      <c r="BH169" s="656" t="str">
        <f>IF($F$12="","",IF($BG169="","",HLOOKUP($F$12,別紙mast!$D$4:$K$7,4,FALSE)))</f>
        <v/>
      </c>
      <c r="BI169" s="656"/>
      <c r="BJ169" s="261" t="str">
        <f t="shared" si="83"/>
        <v/>
      </c>
      <c r="BK169" s="264"/>
      <c r="BL169" s="265"/>
      <c r="BM169" s="265"/>
      <c r="BN169" s="266"/>
      <c r="BO169" s="222"/>
      <c r="BP169" s="223"/>
      <c r="BQ169" s="223"/>
      <c r="BR169" s="224"/>
      <c r="BS169" s="267"/>
      <c r="BT169" s="268"/>
      <c r="BU169" s="270" t="str">
        <f t="shared" si="84"/>
        <v/>
      </c>
      <c r="BV169" s="269" t="str">
        <f t="shared" si="85"/>
        <v/>
      </c>
      <c r="BW169" s="247" t="str">
        <f t="shared" si="86"/>
        <v/>
      </c>
      <c r="BX169" s="271" t="str">
        <f t="shared" si="76"/>
        <v/>
      </c>
      <c r="BY169" s="410" t="str">
        <f t="shared" si="87"/>
        <v/>
      </c>
      <c r="BZ169" s="239"/>
      <c r="CA169" s="239"/>
      <c r="CB169" s="247" t="str">
        <f t="shared" si="77"/>
        <v/>
      </c>
      <c r="CC169" s="247" t="str">
        <f t="shared" si="78"/>
        <v/>
      </c>
      <c r="CD169" s="247" t="str">
        <f t="shared" si="79"/>
        <v/>
      </c>
      <c r="CE169" s="247" t="str">
        <f t="shared" si="80"/>
        <v/>
      </c>
      <c r="CF169" s="115"/>
      <c r="CG169" s="200" t="str">
        <f t="shared" si="88"/>
        <v/>
      </c>
      <c r="CH169" s="199" t="str">
        <f t="shared" si="89"/>
        <v/>
      </c>
      <c r="CI169" s="199" t="str">
        <f t="shared" si="90"/>
        <v/>
      </c>
      <c r="CJ169" s="199" t="str">
        <f t="shared" si="91"/>
        <v/>
      </c>
      <c r="CK169" s="203" t="str">
        <f t="shared" si="92"/>
        <v/>
      </c>
      <c r="CL169" s="203" t="str">
        <f t="shared" si="93"/>
        <v/>
      </c>
      <c r="CM169" s="203" t="str">
        <f t="shared" si="94"/>
        <v/>
      </c>
      <c r="CN169" s="203" t="str">
        <f t="shared" si="95"/>
        <v/>
      </c>
      <c r="CO169" s="199" t="str">
        <f t="shared" si="81"/>
        <v/>
      </c>
      <c r="CP169" s="226" t="str">
        <f t="shared" si="82"/>
        <v/>
      </c>
      <c r="CQ169" s="203" t="str">
        <f t="shared" si="96"/>
        <v/>
      </c>
      <c r="CR169" s="203" t="str">
        <f t="shared" si="97"/>
        <v/>
      </c>
      <c r="CS169" s="203" t="str">
        <f t="shared" si="98"/>
        <v/>
      </c>
      <c r="CT169" s="256" t="str">
        <f t="shared" si="99"/>
        <v/>
      </c>
      <c r="CU169" s="257" t="str">
        <f t="shared" si="100"/>
        <v/>
      </c>
      <c r="CV169" s="258" t="str">
        <f t="shared" si="101"/>
        <v/>
      </c>
      <c r="CW169" s="115"/>
      <c r="CX169" s="115"/>
      <c r="CY169" s="115"/>
      <c r="CZ169" s="115"/>
      <c r="DA169" s="115"/>
      <c r="DB169" s="115"/>
      <c r="DC169" s="115"/>
      <c r="DD169" s="115"/>
      <c r="DE169" s="115"/>
      <c r="DF169" s="115"/>
      <c r="DG169" s="115"/>
      <c r="DH169" s="115"/>
      <c r="DI169" s="125"/>
    </row>
    <row r="170" spans="2:113" ht="15.95" customHeight="1">
      <c r="B170" s="161">
        <v>140</v>
      </c>
      <c r="C170" s="670"/>
      <c r="D170" s="671"/>
      <c r="E170" s="671"/>
      <c r="F170" s="672"/>
      <c r="G170" s="673"/>
      <c r="H170" s="673"/>
      <c r="I170" s="674"/>
      <c r="J170" s="675"/>
      <c r="K170" s="682"/>
      <c r="L170" s="682"/>
      <c r="M170" s="682"/>
      <c r="N170" s="682"/>
      <c r="O170" s="682"/>
      <c r="P170" s="14" t="s">
        <v>3</v>
      </c>
      <c r="Q170" s="145" t="s">
        <v>3</v>
      </c>
      <c r="R170" s="145" t="s">
        <v>3</v>
      </c>
      <c r="S170" s="79" t="s">
        <v>3</v>
      </c>
      <c r="T170" s="683"/>
      <c r="U170" s="684"/>
      <c r="V170" s="685"/>
      <c r="W170" s="14" t="s">
        <v>3</v>
      </c>
      <c r="X170" s="145" t="s">
        <v>3</v>
      </c>
      <c r="Y170" s="145" t="s">
        <v>3</v>
      </c>
      <c r="Z170" s="79" t="s">
        <v>3</v>
      </c>
      <c r="AA170" s="683"/>
      <c r="AB170" s="684"/>
      <c r="AC170" s="684"/>
      <c r="AD170" s="14" t="s">
        <v>3</v>
      </c>
      <c r="AE170" s="16" t="s">
        <v>3</v>
      </c>
      <c r="AF170" s="16" t="s">
        <v>3</v>
      </c>
      <c r="AG170" s="16" t="s">
        <v>3</v>
      </c>
      <c r="AH170" s="16" t="s">
        <v>3</v>
      </c>
      <c r="AI170" s="79" t="s">
        <v>3</v>
      </c>
      <c r="AJ170" s="171"/>
      <c r="AK170" s="79" t="s">
        <v>3</v>
      </c>
      <c r="AL170" s="173"/>
      <c r="AM170" s="14" t="s">
        <v>3</v>
      </c>
      <c r="AN170" s="79" t="s">
        <v>3</v>
      </c>
      <c r="AO170" s="686"/>
      <c r="AP170" s="687"/>
      <c r="AQ170" s="687"/>
      <c r="AR170" s="687"/>
      <c r="AS170" s="251" t="str">
        <f t="shared" si="75"/>
        <v/>
      </c>
      <c r="AT170" s="15" t="s">
        <v>3</v>
      </c>
      <c r="AU170" s="16" t="s">
        <v>3</v>
      </c>
      <c r="AV170" s="154" t="s">
        <v>3</v>
      </c>
      <c r="AW170" s="159" t="s">
        <v>3</v>
      </c>
      <c r="AX170" s="79" t="s">
        <v>3</v>
      </c>
      <c r="AY170" s="79" t="s">
        <v>3</v>
      </c>
      <c r="AZ170" s="154" t="s">
        <v>3</v>
      </c>
      <c r="BA170" s="259"/>
      <c r="BB170" s="657" t="str">
        <f>IF($F$12="","",IF($BA170="","",HLOOKUP($F$12,別紙mast!$D$4:$K$7,3,FALSE)))</f>
        <v/>
      </c>
      <c r="BC170" s="657"/>
      <c r="BD170" s="260" t="str">
        <f t="shared" si="102"/>
        <v/>
      </c>
      <c r="BE170" s="260" t="str">
        <f>IF($F$12="","",IF($BA170="","",HLOOKUP($F$12,別紙mast!$D$9:$K$11,3,FALSE)))</f>
        <v/>
      </c>
      <c r="BF170" s="175" t="str">
        <f t="shared" si="103"/>
        <v/>
      </c>
      <c r="BG170" s="272"/>
      <c r="BH170" s="656" t="str">
        <f>IF($F$12="","",IF($BG170="","",HLOOKUP($F$12,別紙mast!$D$4:$K$7,4,FALSE)))</f>
        <v/>
      </c>
      <c r="BI170" s="656"/>
      <c r="BJ170" s="261" t="str">
        <f t="shared" si="83"/>
        <v/>
      </c>
      <c r="BK170" s="264"/>
      <c r="BL170" s="265"/>
      <c r="BM170" s="265"/>
      <c r="BN170" s="266"/>
      <c r="BO170" s="222"/>
      <c r="BP170" s="223"/>
      <c r="BQ170" s="223"/>
      <c r="BR170" s="224"/>
      <c r="BS170" s="267"/>
      <c r="BT170" s="268"/>
      <c r="BU170" s="270" t="str">
        <f t="shared" si="84"/>
        <v/>
      </c>
      <c r="BV170" s="269" t="str">
        <f t="shared" si="85"/>
        <v/>
      </c>
      <c r="BW170" s="247" t="str">
        <f t="shared" si="86"/>
        <v/>
      </c>
      <c r="BX170" s="271" t="str">
        <f t="shared" si="76"/>
        <v/>
      </c>
      <c r="BY170" s="410" t="str">
        <f t="shared" si="87"/>
        <v/>
      </c>
      <c r="BZ170" s="239"/>
      <c r="CA170" s="239"/>
      <c r="CB170" s="247" t="str">
        <f t="shared" si="77"/>
        <v/>
      </c>
      <c r="CC170" s="247" t="str">
        <f t="shared" si="78"/>
        <v/>
      </c>
      <c r="CD170" s="247" t="str">
        <f t="shared" si="79"/>
        <v/>
      </c>
      <c r="CE170" s="247" t="str">
        <f t="shared" si="80"/>
        <v/>
      </c>
      <c r="CF170" s="115"/>
      <c r="CG170" s="200" t="str">
        <f t="shared" si="88"/>
        <v/>
      </c>
      <c r="CH170" s="199" t="str">
        <f t="shared" si="89"/>
        <v/>
      </c>
      <c r="CI170" s="199" t="str">
        <f t="shared" si="90"/>
        <v/>
      </c>
      <c r="CJ170" s="199" t="str">
        <f t="shared" si="91"/>
        <v/>
      </c>
      <c r="CK170" s="203" t="str">
        <f t="shared" si="92"/>
        <v/>
      </c>
      <c r="CL170" s="203" t="str">
        <f t="shared" si="93"/>
        <v/>
      </c>
      <c r="CM170" s="203" t="str">
        <f t="shared" si="94"/>
        <v/>
      </c>
      <c r="CN170" s="203" t="str">
        <f t="shared" si="95"/>
        <v/>
      </c>
      <c r="CO170" s="199" t="str">
        <f t="shared" si="81"/>
        <v/>
      </c>
      <c r="CP170" s="226" t="str">
        <f t="shared" si="82"/>
        <v/>
      </c>
      <c r="CQ170" s="203" t="str">
        <f t="shared" si="96"/>
        <v/>
      </c>
      <c r="CR170" s="203" t="str">
        <f t="shared" si="97"/>
        <v/>
      </c>
      <c r="CS170" s="203" t="str">
        <f t="shared" si="98"/>
        <v/>
      </c>
      <c r="CT170" s="256" t="str">
        <f t="shared" si="99"/>
        <v/>
      </c>
      <c r="CU170" s="257" t="str">
        <f t="shared" si="100"/>
        <v/>
      </c>
      <c r="CV170" s="258" t="str">
        <f t="shared" si="101"/>
        <v/>
      </c>
      <c r="CW170" s="115"/>
      <c r="CX170" s="115"/>
      <c r="CY170" s="115"/>
      <c r="CZ170" s="115"/>
      <c r="DA170" s="115"/>
      <c r="DB170" s="115"/>
      <c r="DC170" s="115"/>
      <c r="DD170" s="115"/>
      <c r="DE170" s="115"/>
      <c r="DF170" s="115"/>
      <c r="DG170" s="115"/>
      <c r="DH170" s="115"/>
      <c r="DI170" s="125"/>
    </row>
    <row r="171" spans="2:113" ht="15.95" customHeight="1">
      <c r="B171" s="161">
        <v>141</v>
      </c>
      <c r="C171" s="670"/>
      <c r="D171" s="671"/>
      <c r="E171" s="671"/>
      <c r="F171" s="672"/>
      <c r="G171" s="673"/>
      <c r="H171" s="673"/>
      <c r="I171" s="674"/>
      <c r="J171" s="675"/>
      <c r="K171" s="682"/>
      <c r="L171" s="682"/>
      <c r="M171" s="682"/>
      <c r="N171" s="682"/>
      <c r="O171" s="682"/>
      <c r="P171" s="14" t="s">
        <v>3</v>
      </c>
      <c r="Q171" s="145" t="s">
        <v>3</v>
      </c>
      <c r="R171" s="145" t="s">
        <v>3</v>
      </c>
      <c r="S171" s="79" t="s">
        <v>3</v>
      </c>
      <c r="T171" s="683"/>
      <c r="U171" s="684"/>
      <c r="V171" s="685"/>
      <c r="W171" s="14" t="s">
        <v>3</v>
      </c>
      <c r="X171" s="145" t="s">
        <v>3</v>
      </c>
      <c r="Y171" s="145" t="s">
        <v>3</v>
      </c>
      <c r="Z171" s="79" t="s">
        <v>3</v>
      </c>
      <c r="AA171" s="683"/>
      <c r="AB171" s="684"/>
      <c r="AC171" s="684"/>
      <c r="AD171" s="14" t="s">
        <v>3</v>
      </c>
      <c r="AE171" s="16" t="s">
        <v>3</v>
      </c>
      <c r="AF171" s="16" t="s">
        <v>3</v>
      </c>
      <c r="AG171" s="16" t="s">
        <v>3</v>
      </c>
      <c r="AH171" s="16" t="s">
        <v>3</v>
      </c>
      <c r="AI171" s="79" t="s">
        <v>3</v>
      </c>
      <c r="AJ171" s="171"/>
      <c r="AK171" s="79" t="s">
        <v>3</v>
      </c>
      <c r="AL171" s="173"/>
      <c r="AM171" s="14" t="s">
        <v>3</v>
      </c>
      <c r="AN171" s="79" t="s">
        <v>3</v>
      </c>
      <c r="AO171" s="686"/>
      <c r="AP171" s="687"/>
      <c r="AQ171" s="687"/>
      <c r="AR171" s="687"/>
      <c r="AS171" s="251" t="str">
        <f t="shared" si="75"/>
        <v/>
      </c>
      <c r="AT171" s="14" t="s">
        <v>3</v>
      </c>
      <c r="AU171" s="16" t="s">
        <v>3</v>
      </c>
      <c r="AV171" s="154" t="s">
        <v>3</v>
      </c>
      <c r="AW171" s="159" t="s">
        <v>3</v>
      </c>
      <c r="AX171" s="79" t="s">
        <v>3</v>
      </c>
      <c r="AY171" s="79" t="s">
        <v>3</v>
      </c>
      <c r="AZ171" s="154" t="s">
        <v>3</v>
      </c>
      <c r="BA171" s="259"/>
      <c r="BB171" s="657" t="str">
        <f>IF($F$12="","",IF($BA171="","",HLOOKUP($F$12,別紙mast!$D$4:$K$7,3,FALSE)))</f>
        <v/>
      </c>
      <c r="BC171" s="657"/>
      <c r="BD171" s="260" t="str">
        <f t="shared" si="102"/>
        <v/>
      </c>
      <c r="BE171" s="260" t="str">
        <f>IF($F$12="","",IF($BA171="","",HLOOKUP($F$12,別紙mast!$D$9:$K$11,3,FALSE)))</f>
        <v/>
      </c>
      <c r="BF171" s="175" t="str">
        <f t="shared" si="103"/>
        <v/>
      </c>
      <c r="BG171" s="272"/>
      <c r="BH171" s="656" t="str">
        <f>IF($F$12="","",IF($BG171="","",HLOOKUP($F$12,別紙mast!$D$4:$K$7,4,FALSE)))</f>
        <v/>
      </c>
      <c r="BI171" s="656"/>
      <c r="BJ171" s="261" t="str">
        <f t="shared" si="83"/>
        <v/>
      </c>
      <c r="BK171" s="264"/>
      <c r="BL171" s="265"/>
      <c r="BM171" s="265"/>
      <c r="BN171" s="266"/>
      <c r="BO171" s="222"/>
      <c r="BP171" s="223"/>
      <c r="BQ171" s="223"/>
      <c r="BR171" s="224"/>
      <c r="BS171" s="267"/>
      <c r="BT171" s="268"/>
      <c r="BU171" s="270" t="str">
        <f t="shared" si="84"/>
        <v/>
      </c>
      <c r="BV171" s="269" t="str">
        <f t="shared" si="85"/>
        <v/>
      </c>
      <c r="BW171" s="247" t="str">
        <f t="shared" si="86"/>
        <v/>
      </c>
      <c r="BX171" s="271" t="str">
        <f t="shared" si="76"/>
        <v/>
      </c>
      <c r="BY171" s="410" t="str">
        <f t="shared" si="87"/>
        <v/>
      </c>
      <c r="BZ171" s="239"/>
      <c r="CA171" s="239"/>
      <c r="CB171" s="247" t="str">
        <f t="shared" si="77"/>
        <v/>
      </c>
      <c r="CC171" s="247" t="str">
        <f t="shared" si="78"/>
        <v/>
      </c>
      <c r="CD171" s="247" t="str">
        <f t="shared" si="79"/>
        <v/>
      </c>
      <c r="CE171" s="247" t="str">
        <f t="shared" si="80"/>
        <v/>
      </c>
      <c r="CF171" s="115"/>
      <c r="CG171" s="200" t="str">
        <f t="shared" si="88"/>
        <v/>
      </c>
      <c r="CH171" s="199" t="str">
        <f t="shared" si="89"/>
        <v/>
      </c>
      <c r="CI171" s="199" t="str">
        <f t="shared" si="90"/>
        <v/>
      </c>
      <c r="CJ171" s="199" t="str">
        <f t="shared" si="91"/>
        <v/>
      </c>
      <c r="CK171" s="203" t="str">
        <f t="shared" si="92"/>
        <v/>
      </c>
      <c r="CL171" s="203" t="str">
        <f t="shared" si="93"/>
        <v/>
      </c>
      <c r="CM171" s="203" t="str">
        <f t="shared" si="94"/>
        <v/>
      </c>
      <c r="CN171" s="203" t="str">
        <f t="shared" si="95"/>
        <v/>
      </c>
      <c r="CO171" s="199" t="str">
        <f t="shared" si="81"/>
        <v/>
      </c>
      <c r="CP171" s="226" t="str">
        <f t="shared" si="82"/>
        <v/>
      </c>
      <c r="CQ171" s="203" t="str">
        <f t="shared" si="96"/>
        <v/>
      </c>
      <c r="CR171" s="203" t="str">
        <f t="shared" si="97"/>
        <v/>
      </c>
      <c r="CS171" s="203" t="str">
        <f t="shared" si="98"/>
        <v/>
      </c>
      <c r="CT171" s="256" t="str">
        <f t="shared" si="99"/>
        <v/>
      </c>
      <c r="CU171" s="257" t="str">
        <f t="shared" si="100"/>
        <v/>
      </c>
      <c r="CV171" s="258" t="str">
        <f t="shared" si="101"/>
        <v/>
      </c>
      <c r="CW171" s="115"/>
      <c r="CX171" s="115"/>
      <c r="CY171" s="115"/>
      <c r="CZ171" s="115"/>
      <c r="DA171" s="115"/>
      <c r="DB171" s="115"/>
      <c r="DC171" s="115"/>
      <c r="DD171" s="115"/>
      <c r="DE171" s="115"/>
      <c r="DF171" s="115"/>
      <c r="DG171" s="115"/>
      <c r="DH171" s="115"/>
      <c r="DI171" s="125"/>
    </row>
    <row r="172" spans="2:113" ht="15.95" customHeight="1">
      <c r="B172" s="161">
        <v>142</v>
      </c>
      <c r="C172" s="670"/>
      <c r="D172" s="671"/>
      <c r="E172" s="671"/>
      <c r="F172" s="672"/>
      <c r="G172" s="673"/>
      <c r="H172" s="673"/>
      <c r="I172" s="674"/>
      <c r="J172" s="675"/>
      <c r="K172" s="682"/>
      <c r="L172" s="682"/>
      <c r="M172" s="682"/>
      <c r="N172" s="682"/>
      <c r="O172" s="682"/>
      <c r="P172" s="14" t="s">
        <v>3</v>
      </c>
      <c r="Q172" s="145" t="s">
        <v>3</v>
      </c>
      <c r="R172" s="145" t="s">
        <v>3</v>
      </c>
      <c r="S172" s="79" t="s">
        <v>3</v>
      </c>
      <c r="T172" s="683"/>
      <c r="U172" s="684"/>
      <c r="V172" s="685"/>
      <c r="W172" s="14" t="s">
        <v>3</v>
      </c>
      <c r="X172" s="145" t="s">
        <v>3</v>
      </c>
      <c r="Y172" s="145" t="s">
        <v>3</v>
      </c>
      <c r="Z172" s="79" t="s">
        <v>3</v>
      </c>
      <c r="AA172" s="683"/>
      <c r="AB172" s="684"/>
      <c r="AC172" s="684"/>
      <c r="AD172" s="14" t="s">
        <v>3</v>
      </c>
      <c r="AE172" s="16" t="s">
        <v>3</v>
      </c>
      <c r="AF172" s="16" t="s">
        <v>3</v>
      </c>
      <c r="AG172" s="16" t="s">
        <v>3</v>
      </c>
      <c r="AH172" s="16" t="s">
        <v>3</v>
      </c>
      <c r="AI172" s="79" t="s">
        <v>3</v>
      </c>
      <c r="AJ172" s="171"/>
      <c r="AK172" s="79" t="s">
        <v>3</v>
      </c>
      <c r="AL172" s="173"/>
      <c r="AM172" s="14" t="s">
        <v>3</v>
      </c>
      <c r="AN172" s="79" t="s">
        <v>3</v>
      </c>
      <c r="AO172" s="686"/>
      <c r="AP172" s="687"/>
      <c r="AQ172" s="687"/>
      <c r="AR172" s="687"/>
      <c r="AS172" s="251" t="str">
        <f t="shared" si="75"/>
        <v/>
      </c>
      <c r="AT172" s="14" t="s">
        <v>3</v>
      </c>
      <c r="AU172" s="16" t="s">
        <v>3</v>
      </c>
      <c r="AV172" s="154" t="s">
        <v>3</v>
      </c>
      <c r="AW172" s="159" t="s">
        <v>3</v>
      </c>
      <c r="AX172" s="79" t="s">
        <v>3</v>
      </c>
      <c r="AY172" s="79" t="s">
        <v>3</v>
      </c>
      <c r="AZ172" s="154" t="s">
        <v>3</v>
      </c>
      <c r="BA172" s="259"/>
      <c r="BB172" s="657" t="str">
        <f>IF($F$12="","",IF($BA172="","",HLOOKUP($F$12,別紙mast!$D$4:$K$7,3,FALSE)))</f>
        <v/>
      </c>
      <c r="BC172" s="657"/>
      <c r="BD172" s="260" t="str">
        <f t="shared" si="102"/>
        <v/>
      </c>
      <c r="BE172" s="260" t="str">
        <f>IF($F$12="","",IF($BA172="","",HLOOKUP($F$12,別紙mast!$D$9:$K$11,3,FALSE)))</f>
        <v/>
      </c>
      <c r="BF172" s="175" t="str">
        <f t="shared" si="103"/>
        <v/>
      </c>
      <c r="BG172" s="272"/>
      <c r="BH172" s="656" t="str">
        <f>IF($F$12="","",IF($BG172="","",HLOOKUP($F$12,別紙mast!$D$4:$K$7,4,FALSE)))</f>
        <v/>
      </c>
      <c r="BI172" s="656"/>
      <c r="BJ172" s="261" t="str">
        <f t="shared" si="83"/>
        <v/>
      </c>
      <c r="BK172" s="264"/>
      <c r="BL172" s="265"/>
      <c r="BM172" s="265"/>
      <c r="BN172" s="266"/>
      <c r="BO172" s="222"/>
      <c r="BP172" s="223"/>
      <c r="BQ172" s="223"/>
      <c r="BR172" s="224"/>
      <c r="BS172" s="267"/>
      <c r="BT172" s="268"/>
      <c r="BU172" s="270" t="str">
        <f t="shared" si="84"/>
        <v/>
      </c>
      <c r="BV172" s="269" t="str">
        <f t="shared" si="85"/>
        <v/>
      </c>
      <c r="BW172" s="247" t="str">
        <f t="shared" si="86"/>
        <v/>
      </c>
      <c r="BX172" s="271" t="str">
        <f t="shared" si="76"/>
        <v/>
      </c>
      <c r="BY172" s="410" t="str">
        <f t="shared" si="87"/>
        <v/>
      </c>
      <c r="BZ172" s="239"/>
      <c r="CA172" s="239"/>
      <c r="CB172" s="247" t="str">
        <f t="shared" si="77"/>
        <v/>
      </c>
      <c r="CC172" s="247" t="str">
        <f t="shared" si="78"/>
        <v/>
      </c>
      <c r="CD172" s="247" t="str">
        <f t="shared" si="79"/>
        <v/>
      </c>
      <c r="CE172" s="247" t="str">
        <f t="shared" si="80"/>
        <v/>
      </c>
      <c r="CF172" s="115"/>
      <c r="CG172" s="200" t="str">
        <f t="shared" si="88"/>
        <v/>
      </c>
      <c r="CH172" s="199" t="str">
        <f t="shared" si="89"/>
        <v/>
      </c>
      <c r="CI172" s="199" t="str">
        <f t="shared" si="90"/>
        <v/>
      </c>
      <c r="CJ172" s="199" t="str">
        <f t="shared" si="91"/>
        <v/>
      </c>
      <c r="CK172" s="203" t="str">
        <f t="shared" si="92"/>
        <v/>
      </c>
      <c r="CL172" s="203" t="str">
        <f t="shared" si="93"/>
        <v/>
      </c>
      <c r="CM172" s="203" t="str">
        <f t="shared" si="94"/>
        <v/>
      </c>
      <c r="CN172" s="203" t="str">
        <f t="shared" si="95"/>
        <v/>
      </c>
      <c r="CO172" s="199" t="str">
        <f t="shared" si="81"/>
        <v/>
      </c>
      <c r="CP172" s="226" t="str">
        <f t="shared" si="82"/>
        <v/>
      </c>
      <c r="CQ172" s="203" t="str">
        <f t="shared" si="96"/>
        <v/>
      </c>
      <c r="CR172" s="203" t="str">
        <f t="shared" si="97"/>
        <v/>
      </c>
      <c r="CS172" s="203" t="str">
        <f t="shared" si="98"/>
        <v/>
      </c>
      <c r="CT172" s="256" t="str">
        <f t="shared" si="99"/>
        <v/>
      </c>
      <c r="CU172" s="257" t="str">
        <f t="shared" si="100"/>
        <v/>
      </c>
      <c r="CV172" s="258" t="str">
        <f t="shared" si="101"/>
        <v/>
      </c>
      <c r="CW172" s="115"/>
      <c r="CX172" s="115"/>
      <c r="CY172" s="115"/>
      <c r="CZ172" s="115"/>
      <c r="DA172" s="115"/>
      <c r="DB172" s="115"/>
      <c r="DC172" s="115"/>
      <c r="DD172" s="115"/>
      <c r="DE172" s="115"/>
      <c r="DF172" s="115"/>
      <c r="DG172" s="115"/>
      <c r="DH172" s="115"/>
      <c r="DI172" s="125"/>
    </row>
    <row r="173" spans="2:113" ht="15.95" customHeight="1">
      <c r="B173" s="161">
        <v>143</v>
      </c>
      <c r="C173" s="670"/>
      <c r="D173" s="671"/>
      <c r="E173" s="671"/>
      <c r="F173" s="672"/>
      <c r="G173" s="673"/>
      <c r="H173" s="673"/>
      <c r="I173" s="674"/>
      <c r="J173" s="675"/>
      <c r="K173" s="682"/>
      <c r="L173" s="682"/>
      <c r="M173" s="682"/>
      <c r="N173" s="682"/>
      <c r="O173" s="682"/>
      <c r="P173" s="14" t="s">
        <v>3</v>
      </c>
      <c r="Q173" s="145" t="s">
        <v>3</v>
      </c>
      <c r="R173" s="145" t="s">
        <v>3</v>
      </c>
      <c r="S173" s="79" t="s">
        <v>3</v>
      </c>
      <c r="T173" s="683"/>
      <c r="U173" s="684"/>
      <c r="V173" s="685"/>
      <c r="W173" s="14" t="s">
        <v>3</v>
      </c>
      <c r="X173" s="145" t="s">
        <v>3</v>
      </c>
      <c r="Y173" s="145" t="s">
        <v>3</v>
      </c>
      <c r="Z173" s="79" t="s">
        <v>3</v>
      </c>
      <c r="AA173" s="683"/>
      <c r="AB173" s="684"/>
      <c r="AC173" s="684"/>
      <c r="AD173" s="14" t="s">
        <v>3</v>
      </c>
      <c r="AE173" s="16" t="s">
        <v>3</v>
      </c>
      <c r="AF173" s="16" t="s">
        <v>3</v>
      </c>
      <c r="AG173" s="16" t="s">
        <v>3</v>
      </c>
      <c r="AH173" s="16" t="s">
        <v>3</v>
      </c>
      <c r="AI173" s="79" t="s">
        <v>3</v>
      </c>
      <c r="AJ173" s="171"/>
      <c r="AK173" s="79" t="s">
        <v>3</v>
      </c>
      <c r="AL173" s="173"/>
      <c r="AM173" s="14" t="s">
        <v>3</v>
      </c>
      <c r="AN173" s="79" t="s">
        <v>3</v>
      </c>
      <c r="AO173" s="686"/>
      <c r="AP173" s="687"/>
      <c r="AQ173" s="687"/>
      <c r="AR173" s="687"/>
      <c r="AS173" s="251" t="str">
        <f t="shared" si="75"/>
        <v/>
      </c>
      <c r="AT173" s="14" t="s">
        <v>3</v>
      </c>
      <c r="AU173" s="16" t="s">
        <v>3</v>
      </c>
      <c r="AV173" s="154" t="s">
        <v>3</v>
      </c>
      <c r="AW173" s="159" t="s">
        <v>3</v>
      </c>
      <c r="AX173" s="79" t="s">
        <v>3</v>
      </c>
      <c r="AY173" s="79" t="s">
        <v>3</v>
      </c>
      <c r="AZ173" s="154" t="s">
        <v>3</v>
      </c>
      <c r="BA173" s="259"/>
      <c r="BB173" s="657" t="str">
        <f>IF($F$12="","",IF($BA173="","",HLOOKUP($F$12,別紙mast!$D$4:$K$7,3,FALSE)))</f>
        <v/>
      </c>
      <c r="BC173" s="657"/>
      <c r="BD173" s="260" t="str">
        <f t="shared" si="102"/>
        <v/>
      </c>
      <c r="BE173" s="260" t="str">
        <f>IF($F$12="","",IF($BA173="","",HLOOKUP($F$12,別紙mast!$D$9:$K$11,3,FALSE)))</f>
        <v/>
      </c>
      <c r="BF173" s="175" t="str">
        <f t="shared" si="103"/>
        <v/>
      </c>
      <c r="BG173" s="272"/>
      <c r="BH173" s="656" t="str">
        <f>IF($F$12="","",IF($BG173="","",HLOOKUP($F$12,別紙mast!$D$4:$K$7,4,FALSE)))</f>
        <v/>
      </c>
      <c r="BI173" s="656"/>
      <c r="BJ173" s="261" t="str">
        <f t="shared" si="83"/>
        <v/>
      </c>
      <c r="BK173" s="264"/>
      <c r="BL173" s="265"/>
      <c r="BM173" s="265"/>
      <c r="BN173" s="266"/>
      <c r="BO173" s="222"/>
      <c r="BP173" s="223"/>
      <c r="BQ173" s="223"/>
      <c r="BR173" s="224"/>
      <c r="BS173" s="267"/>
      <c r="BT173" s="268"/>
      <c r="BU173" s="270" t="str">
        <f t="shared" si="84"/>
        <v/>
      </c>
      <c r="BV173" s="269" t="str">
        <f t="shared" si="85"/>
        <v/>
      </c>
      <c r="BW173" s="247" t="str">
        <f t="shared" si="86"/>
        <v/>
      </c>
      <c r="BX173" s="271" t="str">
        <f t="shared" si="76"/>
        <v/>
      </c>
      <c r="BY173" s="410" t="str">
        <f t="shared" si="87"/>
        <v/>
      </c>
      <c r="BZ173" s="239"/>
      <c r="CA173" s="239"/>
      <c r="CB173" s="247" t="str">
        <f t="shared" si="77"/>
        <v/>
      </c>
      <c r="CC173" s="247" t="str">
        <f t="shared" si="78"/>
        <v/>
      </c>
      <c r="CD173" s="247" t="str">
        <f t="shared" si="79"/>
        <v/>
      </c>
      <c r="CE173" s="247" t="str">
        <f t="shared" si="80"/>
        <v/>
      </c>
      <c r="CF173" s="115"/>
      <c r="CG173" s="200" t="str">
        <f t="shared" si="88"/>
        <v/>
      </c>
      <c r="CH173" s="199" t="str">
        <f t="shared" si="89"/>
        <v/>
      </c>
      <c r="CI173" s="199" t="str">
        <f t="shared" si="90"/>
        <v/>
      </c>
      <c r="CJ173" s="199" t="str">
        <f t="shared" si="91"/>
        <v/>
      </c>
      <c r="CK173" s="203" t="str">
        <f t="shared" si="92"/>
        <v/>
      </c>
      <c r="CL173" s="203" t="str">
        <f t="shared" si="93"/>
        <v/>
      </c>
      <c r="CM173" s="203" t="str">
        <f t="shared" si="94"/>
        <v/>
      </c>
      <c r="CN173" s="203" t="str">
        <f t="shared" si="95"/>
        <v/>
      </c>
      <c r="CO173" s="199" t="str">
        <f t="shared" si="81"/>
        <v/>
      </c>
      <c r="CP173" s="226" t="str">
        <f t="shared" si="82"/>
        <v/>
      </c>
      <c r="CQ173" s="203" t="str">
        <f t="shared" si="96"/>
        <v/>
      </c>
      <c r="CR173" s="203" t="str">
        <f t="shared" si="97"/>
        <v/>
      </c>
      <c r="CS173" s="203" t="str">
        <f t="shared" si="98"/>
        <v/>
      </c>
      <c r="CT173" s="256" t="str">
        <f t="shared" si="99"/>
        <v/>
      </c>
      <c r="CU173" s="257" t="str">
        <f t="shared" si="100"/>
        <v/>
      </c>
      <c r="CV173" s="258" t="str">
        <f t="shared" si="101"/>
        <v/>
      </c>
      <c r="CW173" s="115"/>
      <c r="CX173" s="115"/>
      <c r="CY173" s="115"/>
      <c r="CZ173" s="115"/>
      <c r="DA173" s="115"/>
      <c r="DB173" s="115"/>
      <c r="DC173" s="115"/>
      <c r="DD173" s="115"/>
      <c r="DE173" s="115"/>
      <c r="DF173" s="115"/>
      <c r="DG173" s="115"/>
      <c r="DH173" s="115"/>
      <c r="DI173" s="125"/>
    </row>
    <row r="174" spans="2:113" ht="15.95" customHeight="1">
      <c r="B174" s="161">
        <v>144</v>
      </c>
      <c r="C174" s="670"/>
      <c r="D174" s="671"/>
      <c r="E174" s="671"/>
      <c r="F174" s="672"/>
      <c r="G174" s="673"/>
      <c r="H174" s="673"/>
      <c r="I174" s="674"/>
      <c r="J174" s="675"/>
      <c r="K174" s="682"/>
      <c r="L174" s="682"/>
      <c r="M174" s="682"/>
      <c r="N174" s="682"/>
      <c r="O174" s="682"/>
      <c r="P174" s="14" t="s">
        <v>3</v>
      </c>
      <c r="Q174" s="145" t="s">
        <v>3</v>
      </c>
      <c r="R174" s="145" t="s">
        <v>3</v>
      </c>
      <c r="S174" s="79" t="s">
        <v>3</v>
      </c>
      <c r="T174" s="683"/>
      <c r="U174" s="684"/>
      <c r="V174" s="685"/>
      <c r="W174" s="14" t="s">
        <v>3</v>
      </c>
      <c r="X174" s="145" t="s">
        <v>3</v>
      </c>
      <c r="Y174" s="145" t="s">
        <v>3</v>
      </c>
      <c r="Z174" s="79" t="s">
        <v>3</v>
      </c>
      <c r="AA174" s="683"/>
      <c r="AB174" s="684"/>
      <c r="AC174" s="684"/>
      <c r="AD174" s="14" t="s">
        <v>3</v>
      </c>
      <c r="AE174" s="16" t="s">
        <v>3</v>
      </c>
      <c r="AF174" s="16" t="s">
        <v>3</v>
      </c>
      <c r="AG174" s="16" t="s">
        <v>3</v>
      </c>
      <c r="AH174" s="16" t="s">
        <v>3</v>
      </c>
      <c r="AI174" s="79" t="s">
        <v>3</v>
      </c>
      <c r="AJ174" s="171"/>
      <c r="AK174" s="79" t="s">
        <v>3</v>
      </c>
      <c r="AL174" s="173"/>
      <c r="AM174" s="14" t="s">
        <v>3</v>
      </c>
      <c r="AN174" s="79" t="s">
        <v>3</v>
      </c>
      <c r="AO174" s="686"/>
      <c r="AP174" s="687"/>
      <c r="AQ174" s="687"/>
      <c r="AR174" s="687"/>
      <c r="AS174" s="251" t="str">
        <f t="shared" si="75"/>
        <v/>
      </c>
      <c r="AT174" s="14" t="s">
        <v>3</v>
      </c>
      <c r="AU174" s="16" t="s">
        <v>3</v>
      </c>
      <c r="AV174" s="154" t="s">
        <v>3</v>
      </c>
      <c r="AW174" s="159" t="s">
        <v>3</v>
      </c>
      <c r="AX174" s="79" t="s">
        <v>3</v>
      </c>
      <c r="AY174" s="79" t="s">
        <v>3</v>
      </c>
      <c r="AZ174" s="154" t="s">
        <v>3</v>
      </c>
      <c r="BA174" s="259"/>
      <c r="BB174" s="657" t="str">
        <f>IF($F$12="","",IF($BA174="","",HLOOKUP($F$12,別紙mast!$D$4:$K$7,3,FALSE)))</f>
        <v/>
      </c>
      <c r="BC174" s="657"/>
      <c r="BD174" s="260" t="str">
        <f t="shared" si="102"/>
        <v/>
      </c>
      <c r="BE174" s="260" t="str">
        <f>IF($F$12="","",IF($BA174="","",HLOOKUP($F$12,別紙mast!$D$9:$K$11,3,FALSE)))</f>
        <v/>
      </c>
      <c r="BF174" s="175" t="str">
        <f t="shared" si="103"/>
        <v/>
      </c>
      <c r="BG174" s="272"/>
      <c r="BH174" s="656" t="str">
        <f>IF($F$12="","",IF($BG174="","",HLOOKUP($F$12,別紙mast!$D$4:$K$7,4,FALSE)))</f>
        <v/>
      </c>
      <c r="BI174" s="656"/>
      <c r="BJ174" s="261" t="str">
        <f t="shared" si="83"/>
        <v/>
      </c>
      <c r="BK174" s="264"/>
      <c r="BL174" s="265"/>
      <c r="BM174" s="265"/>
      <c r="BN174" s="266"/>
      <c r="BO174" s="222"/>
      <c r="BP174" s="223"/>
      <c r="BQ174" s="223"/>
      <c r="BR174" s="224"/>
      <c r="BS174" s="267"/>
      <c r="BT174" s="268"/>
      <c r="BU174" s="270" t="str">
        <f t="shared" si="84"/>
        <v/>
      </c>
      <c r="BV174" s="269" t="str">
        <f t="shared" si="85"/>
        <v/>
      </c>
      <c r="BW174" s="247" t="str">
        <f t="shared" si="86"/>
        <v/>
      </c>
      <c r="BX174" s="271" t="str">
        <f t="shared" si="76"/>
        <v/>
      </c>
      <c r="BY174" s="410" t="str">
        <f t="shared" si="87"/>
        <v/>
      </c>
      <c r="BZ174" s="239"/>
      <c r="CA174" s="239"/>
      <c r="CB174" s="247" t="str">
        <f t="shared" si="77"/>
        <v/>
      </c>
      <c r="CC174" s="247" t="str">
        <f t="shared" si="78"/>
        <v/>
      </c>
      <c r="CD174" s="247" t="str">
        <f t="shared" si="79"/>
        <v/>
      </c>
      <c r="CE174" s="247" t="str">
        <f t="shared" si="80"/>
        <v/>
      </c>
      <c r="CF174" s="115"/>
      <c r="CG174" s="200" t="str">
        <f t="shared" si="88"/>
        <v/>
      </c>
      <c r="CH174" s="199" t="str">
        <f t="shared" si="89"/>
        <v/>
      </c>
      <c r="CI174" s="199" t="str">
        <f t="shared" si="90"/>
        <v/>
      </c>
      <c r="CJ174" s="199" t="str">
        <f t="shared" si="91"/>
        <v/>
      </c>
      <c r="CK174" s="203" t="str">
        <f t="shared" si="92"/>
        <v/>
      </c>
      <c r="CL174" s="203" t="str">
        <f t="shared" si="93"/>
        <v/>
      </c>
      <c r="CM174" s="203" t="str">
        <f t="shared" si="94"/>
        <v/>
      </c>
      <c r="CN174" s="203" t="str">
        <f t="shared" si="95"/>
        <v/>
      </c>
      <c r="CO174" s="199" t="str">
        <f t="shared" si="81"/>
        <v/>
      </c>
      <c r="CP174" s="226" t="str">
        <f t="shared" si="82"/>
        <v/>
      </c>
      <c r="CQ174" s="203" t="str">
        <f t="shared" si="96"/>
        <v/>
      </c>
      <c r="CR174" s="203" t="str">
        <f t="shared" si="97"/>
        <v/>
      </c>
      <c r="CS174" s="203" t="str">
        <f t="shared" si="98"/>
        <v/>
      </c>
      <c r="CT174" s="256" t="str">
        <f t="shared" si="99"/>
        <v/>
      </c>
      <c r="CU174" s="257" t="str">
        <f t="shared" si="100"/>
        <v/>
      </c>
      <c r="CV174" s="258" t="str">
        <f t="shared" si="101"/>
        <v/>
      </c>
      <c r="CW174" s="115"/>
      <c r="CX174" s="115"/>
      <c r="CY174" s="115"/>
      <c r="CZ174" s="115"/>
      <c r="DA174" s="115"/>
      <c r="DB174" s="115"/>
      <c r="DC174" s="115"/>
      <c r="DD174" s="115"/>
      <c r="DE174" s="115"/>
      <c r="DF174" s="115"/>
      <c r="DG174" s="115"/>
      <c r="DH174" s="115"/>
      <c r="DI174" s="125"/>
    </row>
    <row r="175" spans="2:113" ht="15.95" customHeight="1">
      <c r="B175" s="161">
        <v>145</v>
      </c>
      <c r="C175" s="670"/>
      <c r="D175" s="671"/>
      <c r="E175" s="671"/>
      <c r="F175" s="672"/>
      <c r="G175" s="673"/>
      <c r="H175" s="673"/>
      <c r="I175" s="674"/>
      <c r="J175" s="675"/>
      <c r="K175" s="682"/>
      <c r="L175" s="682"/>
      <c r="M175" s="682"/>
      <c r="N175" s="682"/>
      <c r="O175" s="682"/>
      <c r="P175" s="14" t="s">
        <v>3</v>
      </c>
      <c r="Q175" s="145" t="s">
        <v>3</v>
      </c>
      <c r="R175" s="145" t="s">
        <v>3</v>
      </c>
      <c r="S175" s="79" t="s">
        <v>3</v>
      </c>
      <c r="T175" s="683"/>
      <c r="U175" s="684"/>
      <c r="V175" s="685"/>
      <c r="W175" s="14" t="s">
        <v>3</v>
      </c>
      <c r="X175" s="145" t="s">
        <v>3</v>
      </c>
      <c r="Y175" s="145" t="s">
        <v>3</v>
      </c>
      <c r="Z175" s="79" t="s">
        <v>3</v>
      </c>
      <c r="AA175" s="683"/>
      <c r="AB175" s="684"/>
      <c r="AC175" s="684"/>
      <c r="AD175" s="14" t="s">
        <v>3</v>
      </c>
      <c r="AE175" s="16" t="s">
        <v>3</v>
      </c>
      <c r="AF175" s="16" t="s">
        <v>3</v>
      </c>
      <c r="AG175" s="16" t="s">
        <v>3</v>
      </c>
      <c r="AH175" s="16" t="s">
        <v>3</v>
      </c>
      <c r="AI175" s="79" t="s">
        <v>3</v>
      </c>
      <c r="AJ175" s="171"/>
      <c r="AK175" s="79" t="s">
        <v>3</v>
      </c>
      <c r="AL175" s="173"/>
      <c r="AM175" s="14" t="s">
        <v>3</v>
      </c>
      <c r="AN175" s="79" t="s">
        <v>3</v>
      </c>
      <c r="AO175" s="686"/>
      <c r="AP175" s="687"/>
      <c r="AQ175" s="687"/>
      <c r="AR175" s="687"/>
      <c r="AS175" s="251" t="str">
        <f t="shared" si="75"/>
        <v/>
      </c>
      <c r="AT175" s="14" t="s">
        <v>3</v>
      </c>
      <c r="AU175" s="16" t="s">
        <v>3</v>
      </c>
      <c r="AV175" s="154" t="s">
        <v>3</v>
      </c>
      <c r="AW175" s="159" t="s">
        <v>3</v>
      </c>
      <c r="AX175" s="79" t="s">
        <v>3</v>
      </c>
      <c r="AY175" s="79" t="s">
        <v>3</v>
      </c>
      <c r="AZ175" s="154" t="s">
        <v>3</v>
      </c>
      <c r="BA175" s="259"/>
      <c r="BB175" s="657" t="str">
        <f>IF($F$12="","",IF($BA175="","",HLOOKUP($F$12,別紙mast!$D$4:$K$7,3,FALSE)))</f>
        <v/>
      </c>
      <c r="BC175" s="657"/>
      <c r="BD175" s="260" t="str">
        <f t="shared" si="102"/>
        <v/>
      </c>
      <c r="BE175" s="260" t="str">
        <f>IF($F$12="","",IF($BA175="","",HLOOKUP($F$12,別紙mast!$D$9:$K$11,3,FALSE)))</f>
        <v/>
      </c>
      <c r="BF175" s="175" t="str">
        <f t="shared" si="103"/>
        <v/>
      </c>
      <c r="BG175" s="272"/>
      <c r="BH175" s="656" t="str">
        <f>IF($F$12="","",IF($BG175="","",HLOOKUP($F$12,別紙mast!$D$4:$K$7,4,FALSE)))</f>
        <v/>
      </c>
      <c r="BI175" s="656"/>
      <c r="BJ175" s="261" t="str">
        <f t="shared" si="83"/>
        <v/>
      </c>
      <c r="BK175" s="264"/>
      <c r="BL175" s="265"/>
      <c r="BM175" s="265"/>
      <c r="BN175" s="266"/>
      <c r="BO175" s="222"/>
      <c r="BP175" s="223"/>
      <c r="BQ175" s="223"/>
      <c r="BR175" s="224"/>
      <c r="BS175" s="267"/>
      <c r="BT175" s="268"/>
      <c r="BU175" s="270" t="str">
        <f t="shared" si="84"/>
        <v/>
      </c>
      <c r="BV175" s="269" t="str">
        <f t="shared" si="85"/>
        <v/>
      </c>
      <c r="BW175" s="247" t="str">
        <f t="shared" si="86"/>
        <v/>
      </c>
      <c r="BX175" s="271" t="str">
        <f t="shared" si="76"/>
        <v/>
      </c>
      <c r="BY175" s="410" t="str">
        <f t="shared" si="87"/>
        <v/>
      </c>
      <c r="BZ175" s="239"/>
      <c r="CA175" s="239"/>
      <c r="CB175" s="247" t="str">
        <f t="shared" si="77"/>
        <v/>
      </c>
      <c r="CC175" s="247" t="str">
        <f t="shared" si="78"/>
        <v/>
      </c>
      <c r="CD175" s="247" t="str">
        <f t="shared" si="79"/>
        <v/>
      </c>
      <c r="CE175" s="247" t="str">
        <f t="shared" si="80"/>
        <v/>
      </c>
      <c r="CF175" s="115"/>
      <c r="CG175" s="200" t="str">
        <f t="shared" si="88"/>
        <v/>
      </c>
      <c r="CH175" s="199" t="str">
        <f t="shared" si="89"/>
        <v/>
      </c>
      <c r="CI175" s="199" t="str">
        <f t="shared" si="90"/>
        <v/>
      </c>
      <c r="CJ175" s="199" t="str">
        <f t="shared" si="91"/>
        <v/>
      </c>
      <c r="CK175" s="203" t="str">
        <f t="shared" si="92"/>
        <v/>
      </c>
      <c r="CL175" s="203" t="str">
        <f t="shared" si="93"/>
        <v/>
      </c>
      <c r="CM175" s="203" t="str">
        <f t="shared" si="94"/>
        <v/>
      </c>
      <c r="CN175" s="203" t="str">
        <f t="shared" si="95"/>
        <v/>
      </c>
      <c r="CO175" s="199" t="str">
        <f t="shared" si="81"/>
        <v/>
      </c>
      <c r="CP175" s="226" t="str">
        <f t="shared" si="82"/>
        <v/>
      </c>
      <c r="CQ175" s="203" t="str">
        <f t="shared" si="96"/>
        <v/>
      </c>
      <c r="CR175" s="203" t="str">
        <f t="shared" si="97"/>
        <v/>
      </c>
      <c r="CS175" s="203" t="str">
        <f t="shared" si="98"/>
        <v/>
      </c>
      <c r="CT175" s="256" t="str">
        <f t="shared" si="99"/>
        <v/>
      </c>
      <c r="CU175" s="257" t="str">
        <f t="shared" si="100"/>
        <v/>
      </c>
      <c r="CV175" s="258" t="str">
        <f t="shared" si="101"/>
        <v/>
      </c>
      <c r="CW175" s="115"/>
      <c r="CX175" s="115"/>
      <c r="CY175" s="115"/>
      <c r="CZ175" s="115"/>
      <c r="DA175" s="115"/>
      <c r="DB175" s="115"/>
      <c r="DC175" s="115"/>
      <c r="DD175" s="115"/>
      <c r="DE175" s="115"/>
      <c r="DF175" s="115"/>
      <c r="DG175" s="115"/>
      <c r="DH175" s="115"/>
      <c r="DI175" s="125"/>
    </row>
    <row r="176" spans="2:113" ht="15.95" customHeight="1">
      <c r="B176" s="161">
        <v>146</v>
      </c>
      <c r="C176" s="670"/>
      <c r="D176" s="671"/>
      <c r="E176" s="671"/>
      <c r="F176" s="672"/>
      <c r="G176" s="673"/>
      <c r="H176" s="673"/>
      <c r="I176" s="674"/>
      <c r="J176" s="675"/>
      <c r="K176" s="682"/>
      <c r="L176" s="682"/>
      <c r="M176" s="682"/>
      <c r="N176" s="682"/>
      <c r="O176" s="682"/>
      <c r="P176" s="14" t="s">
        <v>3</v>
      </c>
      <c r="Q176" s="145" t="s">
        <v>3</v>
      </c>
      <c r="R176" s="145" t="s">
        <v>3</v>
      </c>
      <c r="S176" s="79" t="s">
        <v>3</v>
      </c>
      <c r="T176" s="683"/>
      <c r="U176" s="684"/>
      <c r="V176" s="685"/>
      <c r="W176" s="14" t="s">
        <v>3</v>
      </c>
      <c r="X176" s="145" t="s">
        <v>3</v>
      </c>
      <c r="Y176" s="145" t="s">
        <v>3</v>
      </c>
      <c r="Z176" s="79" t="s">
        <v>3</v>
      </c>
      <c r="AA176" s="683"/>
      <c r="AB176" s="684"/>
      <c r="AC176" s="684"/>
      <c r="AD176" s="14" t="s">
        <v>3</v>
      </c>
      <c r="AE176" s="16" t="s">
        <v>3</v>
      </c>
      <c r="AF176" s="16" t="s">
        <v>3</v>
      </c>
      <c r="AG176" s="16" t="s">
        <v>3</v>
      </c>
      <c r="AH176" s="16" t="s">
        <v>3</v>
      </c>
      <c r="AI176" s="79" t="s">
        <v>3</v>
      </c>
      <c r="AJ176" s="171"/>
      <c r="AK176" s="79" t="s">
        <v>3</v>
      </c>
      <c r="AL176" s="173"/>
      <c r="AM176" s="14" t="s">
        <v>3</v>
      </c>
      <c r="AN176" s="79" t="s">
        <v>3</v>
      </c>
      <c r="AO176" s="686"/>
      <c r="AP176" s="687"/>
      <c r="AQ176" s="687"/>
      <c r="AR176" s="687"/>
      <c r="AS176" s="251" t="str">
        <f t="shared" si="75"/>
        <v/>
      </c>
      <c r="AT176" s="14" t="s">
        <v>3</v>
      </c>
      <c r="AU176" s="16" t="s">
        <v>3</v>
      </c>
      <c r="AV176" s="154" t="s">
        <v>3</v>
      </c>
      <c r="AW176" s="159" t="s">
        <v>3</v>
      </c>
      <c r="AX176" s="79" t="s">
        <v>3</v>
      </c>
      <c r="AY176" s="79" t="s">
        <v>3</v>
      </c>
      <c r="AZ176" s="154" t="s">
        <v>3</v>
      </c>
      <c r="BA176" s="259"/>
      <c r="BB176" s="657" t="str">
        <f>IF($F$12="","",IF($BA176="","",HLOOKUP($F$12,別紙mast!$D$4:$K$7,3,FALSE)))</f>
        <v/>
      </c>
      <c r="BC176" s="657"/>
      <c r="BD176" s="260" t="str">
        <f t="shared" si="102"/>
        <v/>
      </c>
      <c r="BE176" s="260" t="str">
        <f>IF($F$12="","",IF($BA176="","",HLOOKUP($F$12,別紙mast!$D$9:$K$11,3,FALSE)))</f>
        <v/>
      </c>
      <c r="BF176" s="175" t="str">
        <f t="shared" si="103"/>
        <v/>
      </c>
      <c r="BG176" s="272"/>
      <c r="BH176" s="656" t="str">
        <f>IF($F$12="","",IF($BG176="","",HLOOKUP($F$12,別紙mast!$D$4:$K$7,4,FALSE)))</f>
        <v/>
      </c>
      <c r="BI176" s="656"/>
      <c r="BJ176" s="261" t="str">
        <f t="shared" si="83"/>
        <v/>
      </c>
      <c r="BK176" s="264"/>
      <c r="BL176" s="265"/>
      <c r="BM176" s="265"/>
      <c r="BN176" s="266"/>
      <c r="BO176" s="222"/>
      <c r="BP176" s="223"/>
      <c r="BQ176" s="223"/>
      <c r="BR176" s="224"/>
      <c r="BS176" s="267"/>
      <c r="BT176" s="268"/>
      <c r="BU176" s="270" t="str">
        <f t="shared" si="84"/>
        <v/>
      </c>
      <c r="BV176" s="269" t="str">
        <f t="shared" si="85"/>
        <v/>
      </c>
      <c r="BW176" s="247" t="str">
        <f t="shared" si="86"/>
        <v/>
      </c>
      <c r="BX176" s="271" t="str">
        <f t="shared" si="76"/>
        <v/>
      </c>
      <c r="BY176" s="410" t="str">
        <f t="shared" si="87"/>
        <v/>
      </c>
      <c r="BZ176" s="239"/>
      <c r="CA176" s="239"/>
      <c r="CB176" s="247" t="str">
        <f t="shared" si="77"/>
        <v/>
      </c>
      <c r="CC176" s="247" t="str">
        <f t="shared" si="78"/>
        <v/>
      </c>
      <c r="CD176" s="247" t="str">
        <f t="shared" si="79"/>
        <v/>
      </c>
      <c r="CE176" s="247" t="str">
        <f t="shared" si="80"/>
        <v/>
      </c>
      <c r="CF176" s="115"/>
      <c r="CG176" s="200" t="str">
        <f t="shared" si="88"/>
        <v/>
      </c>
      <c r="CH176" s="199" t="str">
        <f t="shared" si="89"/>
        <v/>
      </c>
      <c r="CI176" s="199" t="str">
        <f t="shared" si="90"/>
        <v/>
      </c>
      <c r="CJ176" s="199" t="str">
        <f t="shared" si="91"/>
        <v/>
      </c>
      <c r="CK176" s="203" t="str">
        <f t="shared" si="92"/>
        <v/>
      </c>
      <c r="CL176" s="203" t="str">
        <f t="shared" si="93"/>
        <v/>
      </c>
      <c r="CM176" s="203" t="str">
        <f t="shared" si="94"/>
        <v/>
      </c>
      <c r="CN176" s="203" t="str">
        <f t="shared" si="95"/>
        <v/>
      </c>
      <c r="CO176" s="199" t="str">
        <f t="shared" si="81"/>
        <v/>
      </c>
      <c r="CP176" s="226" t="str">
        <f t="shared" si="82"/>
        <v/>
      </c>
      <c r="CQ176" s="203" t="str">
        <f t="shared" si="96"/>
        <v/>
      </c>
      <c r="CR176" s="203" t="str">
        <f t="shared" si="97"/>
        <v/>
      </c>
      <c r="CS176" s="203" t="str">
        <f t="shared" si="98"/>
        <v/>
      </c>
      <c r="CT176" s="256" t="str">
        <f t="shared" si="99"/>
        <v/>
      </c>
      <c r="CU176" s="257" t="str">
        <f t="shared" si="100"/>
        <v/>
      </c>
      <c r="CV176" s="258" t="str">
        <f t="shared" si="101"/>
        <v/>
      </c>
      <c r="CW176" s="115"/>
      <c r="CX176" s="115"/>
      <c r="CY176" s="115"/>
      <c r="CZ176" s="115"/>
      <c r="DA176" s="115"/>
      <c r="DB176" s="115"/>
      <c r="DC176" s="115"/>
      <c r="DD176" s="115"/>
      <c r="DE176" s="115"/>
      <c r="DF176" s="115"/>
      <c r="DG176" s="115"/>
      <c r="DH176" s="115"/>
      <c r="DI176" s="125"/>
    </row>
    <row r="177" spans="2:113" ht="15.95" customHeight="1">
      <c r="B177" s="161">
        <v>147</v>
      </c>
      <c r="C177" s="670"/>
      <c r="D177" s="671"/>
      <c r="E177" s="671"/>
      <c r="F177" s="672"/>
      <c r="G177" s="673"/>
      <c r="H177" s="673"/>
      <c r="I177" s="674"/>
      <c r="J177" s="675"/>
      <c r="K177" s="682"/>
      <c r="L177" s="682"/>
      <c r="M177" s="682"/>
      <c r="N177" s="682"/>
      <c r="O177" s="682"/>
      <c r="P177" s="14" t="s">
        <v>3</v>
      </c>
      <c r="Q177" s="145" t="s">
        <v>3</v>
      </c>
      <c r="R177" s="145" t="s">
        <v>3</v>
      </c>
      <c r="S177" s="79" t="s">
        <v>3</v>
      </c>
      <c r="T177" s="683"/>
      <c r="U177" s="684"/>
      <c r="V177" s="685"/>
      <c r="W177" s="14" t="s">
        <v>3</v>
      </c>
      <c r="X177" s="145" t="s">
        <v>3</v>
      </c>
      <c r="Y177" s="145" t="s">
        <v>3</v>
      </c>
      <c r="Z177" s="79" t="s">
        <v>3</v>
      </c>
      <c r="AA177" s="683"/>
      <c r="AB177" s="684"/>
      <c r="AC177" s="684"/>
      <c r="AD177" s="14" t="s">
        <v>3</v>
      </c>
      <c r="AE177" s="16" t="s">
        <v>3</v>
      </c>
      <c r="AF177" s="16" t="s">
        <v>3</v>
      </c>
      <c r="AG177" s="16" t="s">
        <v>3</v>
      </c>
      <c r="AH177" s="16" t="s">
        <v>3</v>
      </c>
      <c r="AI177" s="79" t="s">
        <v>3</v>
      </c>
      <c r="AJ177" s="171"/>
      <c r="AK177" s="79" t="s">
        <v>3</v>
      </c>
      <c r="AL177" s="173"/>
      <c r="AM177" s="14" t="s">
        <v>3</v>
      </c>
      <c r="AN177" s="79" t="s">
        <v>3</v>
      </c>
      <c r="AO177" s="686"/>
      <c r="AP177" s="687"/>
      <c r="AQ177" s="687"/>
      <c r="AR177" s="687"/>
      <c r="AS177" s="251" t="str">
        <f t="shared" si="75"/>
        <v/>
      </c>
      <c r="AT177" s="14" t="s">
        <v>3</v>
      </c>
      <c r="AU177" s="16" t="s">
        <v>3</v>
      </c>
      <c r="AV177" s="154" t="s">
        <v>3</v>
      </c>
      <c r="AW177" s="159" t="s">
        <v>3</v>
      </c>
      <c r="AX177" s="79" t="s">
        <v>3</v>
      </c>
      <c r="AY177" s="79" t="s">
        <v>3</v>
      </c>
      <c r="AZ177" s="154" t="s">
        <v>3</v>
      </c>
      <c r="BA177" s="259"/>
      <c r="BB177" s="657" t="str">
        <f>IF($F$12="","",IF($BA177="","",HLOOKUP($F$12,別紙mast!$D$4:$K$7,3,FALSE)))</f>
        <v/>
      </c>
      <c r="BC177" s="657"/>
      <c r="BD177" s="260" t="str">
        <f t="shared" si="102"/>
        <v/>
      </c>
      <c r="BE177" s="260" t="str">
        <f>IF($F$12="","",IF($BA177="","",HLOOKUP($F$12,別紙mast!$D$9:$K$11,3,FALSE)))</f>
        <v/>
      </c>
      <c r="BF177" s="175" t="str">
        <f t="shared" si="103"/>
        <v/>
      </c>
      <c r="BG177" s="272"/>
      <c r="BH177" s="656" t="str">
        <f>IF($F$12="","",IF($BG177="","",HLOOKUP($F$12,別紙mast!$D$4:$K$7,4,FALSE)))</f>
        <v/>
      </c>
      <c r="BI177" s="656"/>
      <c r="BJ177" s="261" t="str">
        <f t="shared" si="83"/>
        <v/>
      </c>
      <c r="BK177" s="264"/>
      <c r="BL177" s="265"/>
      <c r="BM177" s="265"/>
      <c r="BN177" s="266"/>
      <c r="BO177" s="222"/>
      <c r="BP177" s="223"/>
      <c r="BQ177" s="223"/>
      <c r="BR177" s="224"/>
      <c r="BS177" s="267"/>
      <c r="BT177" s="268"/>
      <c r="BU177" s="270" t="str">
        <f t="shared" si="84"/>
        <v/>
      </c>
      <c r="BV177" s="269" t="str">
        <f t="shared" si="85"/>
        <v/>
      </c>
      <c r="BW177" s="247" t="str">
        <f t="shared" si="86"/>
        <v/>
      </c>
      <c r="BX177" s="271" t="str">
        <f t="shared" si="76"/>
        <v/>
      </c>
      <c r="BY177" s="410" t="str">
        <f t="shared" si="87"/>
        <v/>
      </c>
      <c r="BZ177" s="239"/>
      <c r="CA177" s="239"/>
      <c r="CB177" s="247" t="str">
        <f t="shared" si="77"/>
        <v/>
      </c>
      <c r="CC177" s="247" t="str">
        <f t="shared" si="78"/>
        <v/>
      </c>
      <c r="CD177" s="247" t="str">
        <f t="shared" si="79"/>
        <v/>
      </c>
      <c r="CE177" s="247" t="str">
        <f t="shared" si="80"/>
        <v/>
      </c>
      <c r="CF177" s="115"/>
      <c r="CG177" s="200" t="str">
        <f t="shared" si="88"/>
        <v/>
      </c>
      <c r="CH177" s="199" t="str">
        <f t="shared" si="89"/>
        <v/>
      </c>
      <c r="CI177" s="199" t="str">
        <f t="shared" si="90"/>
        <v/>
      </c>
      <c r="CJ177" s="199" t="str">
        <f t="shared" si="91"/>
        <v/>
      </c>
      <c r="CK177" s="203" t="str">
        <f t="shared" si="92"/>
        <v/>
      </c>
      <c r="CL177" s="203" t="str">
        <f t="shared" si="93"/>
        <v/>
      </c>
      <c r="CM177" s="203" t="str">
        <f t="shared" si="94"/>
        <v/>
      </c>
      <c r="CN177" s="203" t="str">
        <f t="shared" si="95"/>
        <v/>
      </c>
      <c r="CO177" s="199" t="str">
        <f t="shared" si="81"/>
        <v/>
      </c>
      <c r="CP177" s="226" t="str">
        <f t="shared" si="82"/>
        <v/>
      </c>
      <c r="CQ177" s="203" t="str">
        <f t="shared" si="96"/>
        <v/>
      </c>
      <c r="CR177" s="203" t="str">
        <f t="shared" si="97"/>
        <v/>
      </c>
      <c r="CS177" s="203" t="str">
        <f t="shared" si="98"/>
        <v/>
      </c>
      <c r="CT177" s="256" t="str">
        <f t="shared" si="99"/>
        <v/>
      </c>
      <c r="CU177" s="257" t="str">
        <f t="shared" si="100"/>
        <v/>
      </c>
      <c r="CV177" s="258" t="str">
        <f t="shared" si="101"/>
        <v/>
      </c>
      <c r="CW177" s="115"/>
      <c r="CX177" s="115"/>
      <c r="CY177" s="115"/>
      <c r="CZ177" s="115"/>
      <c r="DA177" s="115"/>
      <c r="DB177" s="115"/>
      <c r="DC177" s="115"/>
      <c r="DD177" s="115"/>
      <c r="DE177" s="115"/>
      <c r="DF177" s="115"/>
      <c r="DG177" s="115"/>
      <c r="DH177" s="115"/>
      <c r="DI177" s="125"/>
    </row>
    <row r="178" spans="2:113" ht="15.95" customHeight="1">
      <c r="B178" s="161">
        <v>148</v>
      </c>
      <c r="C178" s="670"/>
      <c r="D178" s="671"/>
      <c r="E178" s="671"/>
      <c r="F178" s="672"/>
      <c r="G178" s="673"/>
      <c r="H178" s="673"/>
      <c r="I178" s="674"/>
      <c r="J178" s="675"/>
      <c r="K178" s="682"/>
      <c r="L178" s="682"/>
      <c r="M178" s="682"/>
      <c r="N178" s="682"/>
      <c r="O178" s="682"/>
      <c r="P178" s="14" t="s">
        <v>3</v>
      </c>
      <c r="Q178" s="145" t="s">
        <v>3</v>
      </c>
      <c r="R178" s="145" t="s">
        <v>3</v>
      </c>
      <c r="S178" s="79" t="s">
        <v>3</v>
      </c>
      <c r="T178" s="683"/>
      <c r="U178" s="684"/>
      <c r="V178" s="685"/>
      <c r="W178" s="14" t="s">
        <v>3</v>
      </c>
      <c r="X178" s="145" t="s">
        <v>3</v>
      </c>
      <c r="Y178" s="145" t="s">
        <v>3</v>
      </c>
      <c r="Z178" s="79" t="s">
        <v>3</v>
      </c>
      <c r="AA178" s="683"/>
      <c r="AB178" s="684"/>
      <c r="AC178" s="684"/>
      <c r="AD178" s="14" t="s">
        <v>3</v>
      </c>
      <c r="AE178" s="16" t="s">
        <v>3</v>
      </c>
      <c r="AF178" s="16" t="s">
        <v>3</v>
      </c>
      <c r="AG178" s="16" t="s">
        <v>3</v>
      </c>
      <c r="AH178" s="16" t="s">
        <v>3</v>
      </c>
      <c r="AI178" s="79" t="s">
        <v>3</v>
      </c>
      <c r="AJ178" s="171"/>
      <c r="AK178" s="79" t="s">
        <v>3</v>
      </c>
      <c r="AL178" s="173"/>
      <c r="AM178" s="14" t="s">
        <v>3</v>
      </c>
      <c r="AN178" s="79" t="s">
        <v>3</v>
      </c>
      <c r="AO178" s="686"/>
      <c r="AP178" s="687"/>
      <c r="AQ178" s="687"/>
      <c r="AR178" s="687"/>
      <c r="AS178" s="251" t="str">
        <f t="shared" si="75"/>
        <v/>
      </c>
      <c r="AT178" s="14" t="s">
        <v>3</v>
      </c>
      <c r="AU178" s="16" t="s">
        <v>3</v>
      </c>
      <c r="AV178" s="154" t="s">
        <v>3</v>
      </c>
      <c r="AW178" s="159" t="s">
        <v>3</v>
      </c>
      <c r="AX178" s="79" t="s">
        <v>3</v>
      </c>
      <c r="AY178" s="79" t="s">
        <v>3</v>
      </c>
      <c r="AZ178" s="154" t="s">
        <v>3</v>
      </c>
      <c r="BA178" s="259"/>
      <c r="BB178" s="657" t="str">
        <f>IF($F$12="","",IF($BA178="","",HLOOKUP($F$12,別紙mast!$D$4:$K$7,3,FALSE)))</f>
        <v/>
      </c>
      <c r="BC178" s="657"/>
      <c r="BD178" s="260" t="str">
        <f t="shared" si="102"/>
        <v/>
      </c>
      <c r="BE178" s="260" t="str">
        <f>IF($F$12="","",IF($BA178="","",HLOOKUP($F$12,別紙mast!$D$9:$K$11,3,FALSE)))</f>
        <v/>
      </c>
      <c r="BF178" s="175" t="str">
        <f t="shared" si="103"/>
        <v/>
      </c>
      <c r="BG178" s="272"/>
      <c r="BH178" s="656" t="str">
        <f>IF($F$12="","",IF($BG178="","",HLOOKUP($F$12,別紙mast!$D$4:$K$7,4,FALSE)))</f>
        <v/>
      </c>
      <c r="BI178" s="656"/>
      <c r="BJ178" s="261" t="str">
        <f t="shared" si="83"/>
        <v/>
      </c>
      <c r="BK178" s="264"/>
      <c r="BL178" s="265"/>
      <c r="BM178" s="265"/>
      <c r="BN178" s="266"/>
      <c r="BO178" s="222"/>
      <c r="BP178" s="223"/>
      <c r="BQ178" s="223"/>
      <c r="BR178" s="224"/>
      <c r="BS178" s="267"/>
      <c r="BT178" s="268"/>
      <c r="BU178" s="270" t="str">
        <f t="shared" si="84"/>
        <v/>
      </c>
      <c r="BV178" s="269" t="str">
        <f t="shared" si="85"/>
        <v/>
      </c>
      <c r="BW178" s="247" t="str">
        <f t="shared" si="86"/>
        <v/>
      </c>
      <c r="BX178" s="271" t="str">
        <f t="shared" si="76"/>
        <v/>
      </c>
      <c r="BY178" s="410" t="str">
        <f t="shared" si="87"/>
        <v/>
      </c>
      <c r="BZ178" s="239"/>
      <c r="CA178" s="239"/>
      <c r="CB178" s="247" t="str">
        <f t="shared" si="77"/>
        <v/>
      </c>
      <c r="CC178" s="247" t="str">
        <f t="shared" si="78"/>
        <v/>
      </c>
      <c r="CD178" s="247" t="str">
        <f t="shared" si="79"/>
        <v/>
      </c>
      <c r="CE178" s="247" t="str">
        <f t="shared" si="80"/>
        <v/>
      </c>
      <c r="CF178" s="115"/>
      <c r="CG178" s="200" t="str">
        <f t="shared" si="88"/>
        <v/>
      </c>
      <c r="CH178" s="199" t="str">
        <f t="shared" si="89"/>
        <v/>
      </c>
      <c r="CI178" s="199" t="str">
        <f t="shared" si="90"/>
        <v/>
      </c>
      <c r="CJ178" s="199" t="str">
        <f t="shared" si="91"/>
        <v/>
      </c>
      <c r="CK178" s="203" t="str">
        <f t="shared" si="92"/>
        <v/>
      </c>
      <c r="CL178" s="203" t="str">
        <f t="shared" si="93"/>
        <v/>
      </c>
      <c r="CM178" s="203" t="str">
        <f t="shared" si="94"/>
        <v/>
      </c>
      <c r="CN178" s="203" t="str">
        <f t="shared" si="95"/>
        <v/>
      </c>
      <c r="CO178" s="199" t="str">
        <f t="shared" si="81"/>
        <v/>
      </c>
      <c r="CP178" s="226" t="str">
        <f t="shared" si="82"/>
        <v/>
      </c>
      <c r="CQ178" s="203" t="str">
        <f t="shared" si="96"/>
        <v/>
      </c>
      <c r="CR178" s="203" t="str">
        <f t="shared" si="97"/>
        <v/>
      </c>
      <c r="CS178" s="203" t="str">
        <f t="shared" si="98"/>
        <v/>
      </c>
      <c r="CT178" s="256" t="str">
        <f t="shared" si="99"/>
        <v/>
      </c>
      <c r="CU178" s="257" t="str">
        <f t="shared" si="100"/>
        <v/>
      </c>
      <c r="CV178" s="258" t="str">
        <f t="shared" si="101"/>
        <v/>
      </c>
      <c r="CW178" s="115"/>
      <c r="CX178" s="115"/>
      <c r="CY178" s="115"/>
      <c r="CZ178" s="115"/>
      <c r="DA178" s="115"/>
      <c r="DB178" s="115"/>
      <c r="DC178" s="115"/>
      <c r="DD178" s="115"/>
      <c r="DE178" s="115"/>
      <c r="DF178" s="115"/>
      <c r="DG178" s="115"/>
      <c r="DH178" s="115"/>
      <c r="DI178" s="125"/>
    </row>
    <row r="179" spans="2:113" ht="15.95" customHeight="1">
      <c r="B179" s="161">
        <v>149</v>
      </c>
      <c r="C179" s="670"/>
      <c r="D179" s="671"/>
      <c r="E179" s="671"/>
      <c r="F179" s="672"/>
      <c r="G179" s="673"/>
      <c r="H179" s="673"/>
      <c r="I179" s="674"/>
      <c r="J179" s="675"/>
      <c r="K179" s="682"/>
      <c r="L179" s="682"/>
      <c r="M179" s="682"/>
      <c r="N179" s="682"/>
      <c r="O179" s="682"/>
      <c r="P179" s="14" t="s">
        <v>3</v>
      </c>
      <c r="Q179" s="145" t="s">
        <v>3</v>
      </c>
      <c r="R179" s="145" t="s">
        <v>3</v>
      </c>
      <c r="S179" s="79" t="s">
        <v>3</v>
      </c>
      <c r="T179" s="683"/>
      <c r="U179" s="684"/>
      <c r="V179" s="685"/>
      <c r="W179" s="14" t="s">
        <v>3</v>
      </c>
      <c r="X179" s="145" t="s">
        <v>3</v>
      </c>
      <c r="Y179" s="145" t="s">
        <v>3</v>
      </c>
      <c r="Z179" s="79" t="s">
        <v>3</v>
      </c>
      <c r="AA179" s="683"/>
      <c r="AB179" s="684"/>
      <c r="AC179" s="684"/>
      <c r="AD179" s="14" t="s">
        <v>3</v>
      </c>
      <c r="AE179" s="16" t="s">
        <v>3</v>
      </c>
      <c r="AF179" s="16" t="s">
        <v>3</v>
      </c>
      <c r="AG179" s="16" t="s">
        <v>3</v>
      </c>
      <c r="AH179" s="16" t="s">
        <v>3</v>
      </c>
      <c r="AI179" s="79" t="s">
        <v>3</v>
      </c>
      <c r="AJ179" s="171"/>
      <c r="AK179" s="79" t="s">
        <v>3</v>
      </c>
      <c r="AL179" s="173"/>
      <c r="AM179" s="14" t="s">
        <v>3</v>
      </c>
      <c r="AN179" s="79" t="s">
        <v>3</v>
      </c>
      <c r="AO179" s="686"/>
      <c r="AP179" s="687"/>
      <c r="AQ179" s="687"/>
      <c r="AR179" s="687"/>
      <c r="AS179" s="251" t="str">
        <f t="shared" si="75"/>
        <v/>
      </c>
      <c r="AT179" s="14" t="s">
        <v>3</v>
      </c>
      <c r="AU179" s="16" t="s">
        <v>3</v>
      </c>
      <c r="AV179" s="154" t="s">
        <v>3</v>
      </c>
      <c r="AW179" s="159" t="s">
        <v>3</v>
      </c>
      <c r="AX179" s="79" t="s">
        <v>3</v>
      </c>
      <c r="AY179" s="79" t="s">
        <v>3</v>
      </c>
      <c r="AZ179" s="154" t="s">
        <v>3</v>
      </c>
      <c r="BA179" s="259"/>
      <c r="BB179" s="657" t="str">
        <f>IF($F$12="","",IF($BA179="","",HLOOKUP($F$12,別紙mast!$D$4:$K$7,3,FALSE)))</f>
        <v/>
      </c>
      <c r="BC179" s="657"/>
      <c r="BD179" s="260" t="str">
        <f t="shared" si="102"/>
        <v/>
      </c>
      <c r="BE179" s="260" t="str">
        <f>IF($F$12="","",IF($BA179="","",HLOOKUP($F$12,別紙mast!$D$9:$K$11,3,FALSE)))</f>
        <v/>
      </c>
      <c r="BF179" s="175" t="str">
        <f t="shared" si="103"/>
        <v/>
      </c>
      <c r="BG179" s="272"/>
      <c r="BH179" s="656" t="str">
        <f>IF($F$12="","",IF($BG179="","",HLOOKUP($F$12,別紙mast!$D$4:$K$7,4,FALSE)))</f>
        <v/>
      </c>
      <c r="BI179" s="656"/>
      <c r="BJ179" s="261" t="str">
        <f t="shared" si="83"/>
        <v/>
      </c>
      <c r="BK179" s="264"/>
      <c r="BL179" s="265"/>
      <c r="BM179" s="265"/>
      <c r="BN179" s="266"/>
      <c r="BO179" s="222"/>
      <c r="BP179" s="223"/>
      <c r="BQ179" s="223"/>
      <c r="BR179" s="224"/>
      <c r="BS179" s="267"/>
      <c r="BT179" s="268"/>
      <c r="BU179" s="270" t="str">
        <f t="shared" si="84"/>
        <v/>
      </c>
      <c r="BV179" s="269" t="str">
        <f t="shared" si="85"/>
        <v/>
      </c>
      <c r="BW179" s="247" t="str">
        <f t="shared" si="86"/>
        <v/>
      </c>
      <c r="BX179" s="271" t="str">
        <f t="shared" si="76"/>
        <v/>
      </c>
      <c r="BY179" s="410" t="str">
        <f t="shared" si="87"/>
        <v/>
      </c>
      <c r="BZ179" s="239"/>
      <c r="CA179" s="239"/>
      <c r="CB179" s="247" t="str">
        <f t="shared" si="77"/>
        <v/>
      </c>
      <c r="CC179" s="247" t="str">
        <f t="shared" si="78"/>
        <v/>
      </c>
      <c r="CD179" s="247" t="str">
        <f t="shared" si="79"/>
        <v/>
      </c>
      <c r="CE179" s="247" t="str">
        <f t="shared" si="80"/>
        <v/>
      </c>
      <c r="CF179" s="115"/>
      <c r="CG179" s="200" t="str">
        <f t="shared" si="88"/>
        <v/>
      </c>
      <c r="CH179" s="199" t="str">
        <f t="shared" si="89"/>
        <v/>
      </c>
      <c r="CI179" s="199" t="str">
        <f t="shared" si="90"/>
        <v/>
      </c>
      <c r="CJ179" s="199" t="str">
        <f t="shared" si="91"/>
        <v/>
      </c>
      <c r="CK179" s="203" t="str">
        <f t="shared" si="92"/>
        <v/>
      </c>
      <c r="CL179" s="203" t="str">
        <f t="shared" si="93"/>
        <v/>
      </c>
      <c r="CM179" s="203" t="str">
        <f t="shared" si="94"/>
        <v/>
      </c>
      <c r="CN179" s="203" t="str">
        <f t="shared" si="95"/>
        <v/>
      </c>
      <c r="CO179" s="199" t="str">
        <f t="shared" si="81"/>
        <v/>
      </c>
      <c r="CP179" s="226" t="str">
        <f t="shared" si="82"/>
        <v/>
      </c>
      <c r="CQ179" s="203" t="str">
        <f t="shared" si="96"/>
        <v/>
      </c>
      <c r="CR179" s="203" t="str">
        <f t="shared" si="97"/>
        <v/>
      </c>
      <c r="CS179" s="203" t="str">
        <f t="shared" si="98"/>
        <v/>
      </c>
      <c r="CT179" s="256" t="str">
        <f t="shared" si="99"/>
        <v/>
      </c>
      <c r="CU179" s="257" t="str">
        <f t="shared" si="100"/>
        <v/>
      </c>
      <c r="CV179" s="258" t="str">
        <f t="shared" si="101"/>
        <v/>
      </c>
      <c r="CW179" s="115"/>
      <c r="CX179" s="115"/>
      <c r="CY179" s="115"/>
      <c r="CZ179" s="115"/>
      <c r="DA179" s="115"/>
      <c r="DB179" s="115"/>
      <c r="DC179" s="115"/>
      <c r="DD179" s="115"/>
      <c r="DE179" s="115"/>
      <c r="DF179" s="115"/>
      <c r="DG179" s="115"/>
      <c r="DH179" s="115"/>
      <c r="DI179" s="125"/>
    </row>
    <row r="180" spans="2:113" ht="15.95" customHeight="1">
      <c r="B180" s="161">
        <v>150</v>
      </c>
      <c r="C180" s="670"/>
      <c r="D180" s="671"/>
      <c r="E180" s="671"/>
      <c r="F180" s="672"/>
      <c r="G180" s="673"/>
      <c r="H180" s="673"/>
      <c r="I180" s="674"/>
      <c r="J180" s="675"/>
      <c r="K180" s="682"/>
      <c r="L180" s="682"/>
      <c r="M180" s="682"/>
      <c r="N180" s="682"/>
      <c r="O180" s="682"/>
      <c r="P180" s="14" t="s">
        <v>3</v>
      </c>
      <c r="Q180" s="145" t="s">
        <v>3</v>
      </c>
      <c r="R180" s="145" t="s">
        <v>3</v>
      </c>
      <c r="S180" s="79" t="s">
        <v>3</v>
      </c>
      <c r="T180" s="683"/>
      <c r="U180" s="684"/>
      <c r="V180" s="685"/>
      <c r="W180" s="14" t="s">
        <v>3</v>
      </c>
      <c r="X180" s="145" t="s">
        <v>3</v>
      </c>
      <c r="Y180" s="145" t="s">
        <v>3</v>
      </c>
      <c r="Z180" s="79" t="s">
        <v>3</v>
      </c>
      <c r="AA180" s="683"/>
      <c r="AB180" s="684"/>
      <c r="AC180" s="684"/>
      <c r="AD180" s="14" t="s">
        <v>3</v>
      </c>
      <c r="AE180" s="16" t="s">
        <v>3</v>
      </c>
      <c r="AF180" s="16" t="s">
        <v>3</v>
      </c>
      <c r="AG180" s="16" t="s">
        <v>3</v>
      </c>
      <c r="AH180" s="16" t="s">
        <v>3</v>
      </c>
      <c r="AI180" s="79" t="s">
        <v>3</v>
      </c>
      <c r="AJ180" s="171"/>
      <c r="AK180" s="79" t="s">
        <v>3</v>
      </c>
      <c r="AL180" s="173"/>
      <c r="AM180" s="14" t="s">
        <v>3</v>
      </c>
      <c r="AN180" s="79" t="s">
        <v>3</v>
      </c>
      <c r="AO180" s="686"/>
      <c r="AP180" s="687"/>
      <c r="AQ180" s="687"/>
      <c r="AR180" s="687"/>
      <c r="AS180" s="251" t="str">
        <f t="shared" si="75"/>
        <v/>
      </c>
      <c r="AT180" s="14" t="s">
        <v>3</v>
      </c>
      <c r="AU180" s="16" t="s">
        <v>3</v>
      </c>
      <c r="AV180" s="154" t="s">
        <v>3</v>
      </c>
      <c r="AW180" s="159" t="s">
        <v>3</v>
      </c>
      <c r="AX180" s="79" t="s">
        <v>3</v>
      </c>
      <c r="AY180" s="79" t="s">
        <v>3</v>
      </c>
      <c r="AZ180" s="154" t="s">
        <v>3</v>
      </c>
      <c r="BA180" s="259"/>
      <c r="BB180" s="657" t="str">
        <f>IF($F$12="","",IF($BA180="","",HLOOKUP($F$12,別紙mast!$D$4:$K$7,3,FALSE)))</f>
        <v/>
      </c>
      <c r="BC180" s="657"/>
      <c r="BD180" s="260" t="str">
        <f t="shared" si="102"/>
        <v/>
      </c>
      <c r="BE180" s="260" t="str">
        <f>IF($F$12="","",IF($BA180="","",HLOOKUP($F$12,別紙mast!$D$9:$K$11,3,FALSE)))</f>
        <v/>
      </c>
      <c r="BF180" s="175" t="str">
        <f t="shared" si="103"/>
        <v/>
      </c>
      <c r="BG180" s="272"/>
      <c r="BH180" s="656" t="str">
        <f>IF($F$12="","",IF($BG180="","",HLOOKUP($F$12,別紙mast!$D$4:$K$7,4,FALSE)))</f>
        <v/>
      </c>
      <c r="BI180" s="656"/>
      <c r="BJ180" s="261" t="str">
        <f t="shared" si="83"/>
        <v/>
      </c>
      <c r="BK180" s="264"/>
      <c r="BL180" s="265"/>
      <c r="BM180" s="265"/>
      <c r="BN180" s="266"/>
      <c r="BO180" s="222"/>
      <c r="BP180" s="223"/>
      <c r="BQ180" s="223"/>
      <c r="BR180" s="224"/>
      <c r="BS180" s="267"/>
      <c r="BT180" s="268"/>
      <c r="BU180" s="270" t="str">
        <f t="shared" si="84"/>
        <v/>
      </c>
      <c r="BV180" s="269" t="str">
        <f t="shared" si="85"/>
        <v/>
      </c>
      <c r="BW180" s="247" t="str">
        <f t="shared" si="86"/>
        <v/>
      </c>
      <c r="BX180" s="271" t="str">
        <f t="shared" si="76"/>
        <v/>
      </c>
      <c r="BY180" s="410" t="str">
        <f t="shared" si="87"/>
        <v/>
      </c>
      <c r="BZ180" s="239"/>
      <c r="CA180" s="239"/>
      <c r="CB180" s="247" t="str">
        <f t="shared" si="77"/>
        <v/>
      </c>
      <c r="CC180" s="247" t="str">
        <f t="shared" si="78"/>
        <v/>
      </c>
      <c r="CD180" s="247" t="str">
        <f t="shared" si="79"/>
        <v/>
      </c>
      <c r="CE180" s="247" t="str">
        <f t="shared" si="80"/>
        <v/>
      </c>
      <c r="CF180" s="115"/>
      <c r="CG180" s="200" t="str">
        <f t="shared" si="88"/>
        <v/>
      </c>
      <c r="CH180" s="199" t="str">
        <f t="shared" si="89"/>
        <v/>
      </c>
      <c r="CI180" s="199" t="str">
        <f t="shared" si="90"/>
        <v/>
      </c>
      <c r="CJ180" s="199" t="str">
        <f t="shared" si="91"/>
        <v/>
      </c>
      <c r="CK180" s="203" t="str">
        <f t="shared" si="92"/>
        <v/>
      </c>
      <c r="CL180" s="203" t="str">
        <f t="shared" si="93"/>
        <v/>
      </c>
      <c r="CM180" s="203" t="str">
        <f t="shared" si="94"/>
        <v/>
      </c>
      <c r="CN180" s="203" t="str">
        <f t="shared" si="95"/>
        <v/>
      </c>
      <c r="CO180" s="199" t="str">
        <f t="shared" si="81"/>
        <v/>
      </c>
      <c r="CP180" s="226" t="str">
        <f t="shared" si="82"/>
        <v/>
      </c>
      <c r="CQ180" s="203" t="str">
        <f t="shared" si="96"/>
        <v/>
      </c>
      <c r="CR180" s="203" t="str">
        <f t="shared" si="97"/>
        <v/>
      </c>
      <c r="CS180" s="203" t="str">
        <f t="shared" si="98"/>
        <v/>
      </c>
      <c r="CT180" s="256" t="str">
        <f t="shared" si="99"/>
        <v/>
      </c>
      <c r="CU180" s="257" t="str">
        <f t="shared" si="100"/>
        <v/>
      </c>
      <c r="CV180" s="258" t="str">
        <f t="shared" si="101"/>
        <v/>
      </c>
      <c r="CW180" s="115"/>
      <c r="CX180" s="115"/>
      <c r="CY180" s="115"/>
      <c r="CZ180" s="115"/>
      <c r="DA180" s="115"/>
      <c r="DB180" s="115"/>
      <c r="DC180" s="115"/>
      <c r="DD180" s="115"/>
      <c r="DE180" s="115"/>
      <c r="DF180" s="115"/>
      <c r="DG180" s="115"/>
      <c r="DH180" s="115"/>
      <c r="DI180" s="125"/>
    </row>
    <row r="181" spans="2:113" ht="15.95" customHeight="1">
      <c r="B181" s="161">
        <v>151</v>
      </c>
      <c r="C181" s="670"/>
      <c r="D181" s="671"/>
      <c r="E181" s="671"/>
      <c r="F181" s="672"/>
      <c r="G181" s="673"/>
      <c r="H181" s="673"/>
      <c r="I181" s="674"/>
      <c r="J181" s="675"/>
      <c r="K181" s="682"/>
      <c r="L181" s="682"/>
      <c r="M181" s="682"/>
      <c r="N181" s="682"/>
      <c r="O181" s="682"/>
      <c r="P181" s="14" t="s">
        <v>3</v>
      </c>
      <c r="Q181" s="145" t="s">
        <v>3</v>
      </c>
      <c r="R181" s="145" t="s">
        <v>3</v>
      </c>
      <c r="S181" s="79" t="s">
        <v>3</v>
      </c>
      <c r="T181" s="683"/>
      <c r="U181" s="684"/>
      <c r="V181" s="685"/>
      <c r="W181" s="14" t="s">
        <v>3</v>
      </c>
      <c r="X181" s="145" t="s">
        <v>3</v>
      </c>
      <c r="Y181" s="145" t="s">
        <v>3</v>
      </c>
      <c r="Z181" s="79" t="s">
        <v>3</v>
      </c>
      <c r="AA181" s="683"/>
      <c r="AB181" s="684"/>
      <c r="AC181" s="684"/>
      <c r="AD181" s="14" t="s">
        <v>3</v>
      </c>
      <c r="AE181" s="16" t="s">
        <v>3</v>
      </c>
      <c r="AF181" s="16" t="s">
        <v>3</v>
      </c>
      <c r="AG181" s="16" t="s">
        <v>3</v>
      </c>
      <c r="AH181" s="16" t="s">
        <v>3</v>
      </c>
      <c r="AI181" s="79" t="s">
        <v>3</v>
      </c>
      <c r="AJ181" s="171"/>
      <c r="AK181" s="79" t="s">
        <v>3</v>
      </c>
      <c r="AL181" s="173"/>
      <c r="AM181" s="14" t="s">
        <v>3</v>
      </c>
      <c r="AN181" s="79" t="s">
        <v>3</v>
      </c>
      <c r="AO181" s="686"/>
      <c r="AP181" s="687"/>
      <c r="AQ181" s="687"/>
      <c r="AR181" s="687"/>
      <c r="AS181" s="251" t="str">
        <f t="shared" si="75"/>
        <v/>
      </c>
      <c r="AT181" s="14" t="s">
        <v>3</v>
      </c>
      <c r="AU181" s="16" t="s">
        <v>3</v>
      </c>
      <c r="AV181" s="154" t="s">
        <v>3</v>
      </c>
      <c r="AW181" s="159" t="s">
        <v>3</v>
      </c>
      <c r="AX181" s="79" t="s">
        <v>3</v>
      </c>
      <c r="AY181" s="79" t="s">
        <v>3</v>
      </c>
      <c r="AZ181" s="154" t="s">
        <v>3</v>
      </c>
      <c r="BA181" s="259"/>
      <c r="BB181" s="657" t="str">
        <f>IF($F$12="","",IF($BA181="","",HLOOKUP($F$12,別紙mast!$D$4:$K$7,3,FALSE)))</f>
        <v/>
      </c>
      <c r="BC181" s="657"/>
      <c r="BD181" s="260" t="str">
        <f t="shared" si="102"/>
        <v/>
      </c>
      <c r="BE181" s="260" t="str">
        <f>IF($F$12="","",IF($BA181="","",HLOOKUP($F$12,別紙mast!$D$9:$K$11,3,FALSE)))</f>
        <v/>
      </c>
      <c r="BF181" s="175" t="str">
        <f t="shared" si="103"/>
        <v/>
      </c>
      <c r="BG181" s="272"/>
      <c r="BH181" s="656" t="str">
        <f>IF($F$12="","",IF($BG181="","",HLOOKUP($F$12,別紙mast!$D$4:$K$7,4,FALSE)))</f>
        <v/>
      </c>
      <c r="BI181" s="656"/>
      <c r="BJ181" s="261" t="str">
        <f t="shared" si="83"/>
        <v/>
      </c>
      <c r="BK181" s="264"/>
      <c r="BL181" s="265"/>
      <c r="BM181" s="265"/>
      <c r="BN181" s="266"/>
      <c r="BO181" s="222"/>
      <c r="BP181" s="223"/>
      <c r="BQ181" s="223"/>
      <c r="BR181" s="224"/>
      <c r="BS181" s="267"/>
      <c r="BT181" s="268"/>
      <c r="BU181" s="270" t="str">
        <f t="shared" si="84"/>
        <v/>
      </c>
      <c r="BV181" s="269" t="str">
        <f t="shared" si="85"/>
        <v/>
      </c>
      <c r="BW181" s="247" t="str">
        <f t="shared" si="86"/>
        <v/>
      </c>
      <c r="BX181" s="271" t="str">
        <f t="shared" si="76"/>
        <v/>
      </c>
      <c r="BY181" s="410" t="str">
        <f t="shared" si="87"/>
        <v/>
      </c>
      <c r="BZ181" s="239"/>
      <c r="CA181" s="239"/>
      <c r="CB181" s="247" t="str">
        <f t="shared" si="77"/>
        <v/>
      </c>
      <c r="CC181" s="247" t="str">
        <f t="shared" si="78"/>
        <v/>
      </c>
      <c r="CD181" s="247" t="str">
        <f t="shared" si="79"/>
        <v/>
      </c>
      <c r="CE181" s="247" t="str">
        <f t="shared" si="80"/>
        <v/>
      </c>
      <c r="CF181" s="115"/>
      <c r="CG181" s="200" t="str">
        <f t="shared" si="88"/>
        <v/>
      </c>
      <c r="CH181" s="199" t="str">
        <f t="shared" si="89"/>
        <v/>
      </c>
      <c r="CI181" s="199" t="str">
        <f t="shared" si="90"/>
        <v/>
      </c>
      <c r="CJ181" s="199" t="str">
        <f t="shared" si="91"/>
        <v/>
      </c>
      <c r="CK181" s="203" t="str">
        <f t="shared" si="92"/>
        <v/>
      </c>
      <c r="CL181" s="203" t="str">
        <f t="shared" si="93"/>
        <v/>
      </c>
      <c r="CM181" s="203" t="str">
        <f t="shared" si="94"/>
        <v/>
      </c>
      <c r="CN181" s="203" t="str">
        <f t="shared" si="95"/>
        <v/>
      </c>
      <c r="CO181" s="199" t="str">
        <f t="shared" si="81"/>
        <v/>
      </c>
      <c r="CP181" s="226" t="str">
        <f t="shared" si="82"/>
        <v/>
      </c>
      <c r="CQ181" s="203" t="str">
        <f t="shared" si="96"/>
        <v/>
      </c>
      <c r="CR181" s="203" t="str">
        <f t="shared" si="97"/>
        <v/>
      </c>
      <c r="CS181" s="203" t="str">
        <f t="shared" si="98"/>
        <v/>
      </c>
      <c r="CT181" s="256" t="str">
        <f t="shared" si="99"/>
        <v/>
      </c>
      <c r="CU181" s="257" t="str">
        <f t="shared" si="100"/>
        <v/>
      </c>
      <c r="CV181" s="258" t="str">
        <f t="shared" si="101"/>
        <v/>
      </c>
      <c r="CW181" s="115"/>
      <c r="CX181" s="115"/>
      <c r="CY181" s="115"/>
      <c r="CZ181" s="115"/>
      <c r="DA181" s="115"/>
      <c r="DB181" s="115"/>
      <c r="DC181" s="115"/>
      <c r="DD181" s="115"/>
      <c r="DE181" s="115"/>
      <c r="DF181" s="115"/>
      <c r="DG181" s="115"/>
      <c r="DH181" s="115"/>
      <c r="DI181" s="125"/>
    </row>
    <row r="182" spans="2:113" ht="15.95" customHeight="1">
      <c r="B182" s="161">
        <v>152</v>
      </c>
      <c r="C182" s="670"/>
      <c r="D182" s="671"/>
      <c r="E182" s="671"/>
      <c r="F182" s="672"/>
      <c r="G182" s="673"/>
      <c r="H182" s="673"/>
      <c r="I182" s="674"/>
      <c r="J182" s="675"/>
      <c r="K182" s="682"/>
      <c r="L182" s="682"/>
      <c r="M182" s="682"/>
      <c r="N182" s="682"/>
      <c r="O182" s="682"/>
      <c r="P182" s="14" t="s">
        <v>3</v>
      </c>
      <c r="Q182" s="145" t="s">
        <v>3</v>
      </c>
      <c r="R182" s="145" t="s">
        <v>3</v>
      </c>
      <c r="S182" s="79" t="s">
        <v>3</v>
      </c>
      <c r="T182" s="683"/>
      <c r="U182" s="684"/>
      <c r="V182" s="685"/>
      <c r="W182" s="14" t="s">
        <v>3</v>
      </c>
      <c r="X182" s="145" t="s">
        <v>3</v>
      </c>
      <c r="Y182" s="145" t="s">
        <v>3</v>
      </c>
      <c r="Z182" s="79" t="s">
        <v>3</v>
      </c>
      <c r="AA182" s="683"/>
      <c r="AB182" s="684"/>
      <c r="AC182" s="684"/>
      <c r="AD182" s="14" t="s">
        <v>3</v>
      </c>
      <c r="AE182" s="16" t="s">
        <v>3</v>
      </c>
      <c r="AF182" s="16" t="s">
        <v>3</v>
      </c>
      <c r="AG182" s="16" t="s">
        <v>3</v>
      </c>
      <c r="AH182" s="16" t="s">
        <v>3</v>
      </c>
      <c r="AI182" s="79" t="s">
        <v>3</v>
      </c>
      <c r="AJ182" s="171"/>
      <c r="AK182" s="79" t="s">
        <v>3</v>
      </c>
      <c r="AL182" s="173"/>
      <c r="AM182" s="14" t="s">
        <v>3</v>
      </c>
      <c r="AN182" s="79" t="s">
        <v>3</v>
      </c>
      <c r="AO182" s="686"/>
      <c r="AP182" s="687"/>
      <c r="AQ182" s="687"/>
      <c r="AR182" s="687"/>
      <c r="AS182" s="251" t="str">
        <f t="shared" si="75"/>
        <v/>
      </c>
      <c r="AT182" s="14" t="s">
        <v>3</v>
      </c>
      <c r="AU182" s="16" t="s">
        <v>3</v>
      </c>
      <c r="AV182" s="154" t="s">
        <v>3</v>
      </c>
      <c r="AW182" s="159" t="s">
        <v>3</v>
      </c>
      <c r="AX182" s="79" t="s">
        <v>3</v>
      </c>
      <c r="AY182" s="79" t="s">
        <v>3</v>
      </c>
      <c r="AZ182" s="154" t="s">
        <v>3</v>
      </c>
      <c r="BA182" s="259"/>
      <c r="BB182" s="657" t="str">
        <f>IF($F$12="","",IF($BA182="","",HLOOKUP($F$12,別紙mast!$D$4:$K$7,3,FALSE)))</f>
        <v/>
      </c>
      <c r="BC182" s="657"/>
      <c r="BD182" s="260" t="str">
        <f t="shared" si="102"/>
        <v/>
      </c>
      <c r="BE182" s="260" t="str">
        <f>IF($F$12="","",IF($BA182="","",HLOOKUP($F$12,別紙mast!$D$9:$K$11,3,FALSE)))</f>
        <v/>
      </c>
      <c r="BF182" s="175" t="str">
        <f t="shared" si="103"/>
        <v/>
      </c>
      <c r="BG182" s="272"/>
      <c r="BH182" s="656" t="str">
        <f>IF($F$12="","",IF($BG182="","",HLOOKUP($F$12,別紙mast!$D$4:$K$7,4,FALSE)))</f>
        <v/>
      </c>
      <c r="BI182" s="656"/>
      <c r="BJ182" s="261" t="str">
        <f t="shared" si="83"/>
        <v/>
      </c>
      <c r="BK182" s="264"/>
      <c r="BL182" s="265"/>
      <c r="BM182" s="265"/>
      <c r="BN182" s="266"/>
      <c r="BO182" s="222"/>
      <c r="BP182" s="223"/>
      <c r="BQ182" s="223"/>
      <c r="BR182" s="224"/>
      <c r="BS182" s="267"/>
      <c r="BT182" s="268"/>
      <c r="BU182" s="270" t="str">
        <f t="shared" si="84"/>
        <v/>
      </c>
      <c r="BV182" s="269" t="str">
        <f t="shared" si="85"/>
        <v/>
      </c>
      <c r="BW182" s="247" t="str">
        <f t="shared" si="86"/>
        <v/>
      </c>
      <c r="BX182" s="271" t="str">
        <f t="shared" si="76"/>
        <v/>
      </c>
      <c r="BY182" s="410" t="str">
        <f t="shared" si="87"/>
        <v/>
      </c>
      <c r="BZ182" s="239"/>
      <c r="CA182" s="239"/>
      <c r="CB182" s="247" t="str">
        <f t="shared" si="77"/>
        <v/>
      </c>
      <c r="CC182" s="247" t="str">
        <f t="shared" si="78"/>
        <v/>
      </c>
      <c r="CD182" s="247" t="str">
        <f t="shared" si="79"/>
        <v/>
      </c>
      <c r="CE182" s="247" t="str">
        <f t="shared" si="80"/>
        <v/>
      </c>
      <c r="CF182" s="115"/>
      <c r="CG182" s="200" t="str">
        <f t="shared" si="88"/>
        <v/>
      </c>
      <c r="CH182" s="199" t="str">
        <f t="shared" si="89"/>
        <v/>
      </c>
      <c r="CI182" s="199" t="str">
        <f t="shared" si="90"/>
        <v/>
      </c>
      <c r="CJ182" s="199" t="str">
        <f t="shared" si="91"/>
        <v/>
      </c>
      <c r="CK182" s="203" t="str">
        <f t="shared" si="92"/>
        <v/>
      </c>
      <c r="CL182" s="203" t="str">
        <f t="shared" si="93"/>
        <v/>
      </c>
      <c r="CM182" s="203" t="str">
        <f t="shared" si="94"/>
        <v/>
      </c>
      <c r="CN182" s="203" t="str">
        <f t="shared" si="95"/>
        <v/>
      </c>
      <c r="CO182" s="199" t="str">
        <f t="shared" si="81"/>
        <v/>
      </c>
      <c r="CP182" s="226" t="str">
        <f t="shared" si="82"/>
        <v/>
      </c>
      <c r="CQ182" s="203" t="str">
        <f t="shared" si="96"/>
        <v/>
      </c>
      <c r="CR182" s="203" t="str">
        <f t="shared" si="97"/>
        <v/>
      </c>
      <c r="CS182" s="203" t="str">
        <f t="shared" si="98"/>
        <v/>
      </c>
      <c r="CT182" s="256" t="str">
        <f t="shared" si="99"/>
        <v/>
      </c>
      <c r="CU182" s="257" t="str">
        <f t="shared" si="100"/>
        <v/>
      </c>
      <c r="CV182" s="258" t="str">
        <f t="shared" si="101"/>
        <v/>
      </c>
      <c r="CW182" s="115"/>
      <c r="CX182" s="115"/>
      <c r="CY182" s="115"/>
      <c r="CZ182" s="115"/>
      <c r="DA182" s="115"/>
      <c r="DB182" s="115"/>
      <c r="DC182" s="115"/>
      <c r="DD182" s="115"/>
      <c r="DE182" s="115"/>
      <c r="DF182" s="115"/>
      <c r="DG182" s="115"/>
      <c r="DH182" s="115"/>
      <c r="DI182" s="125"/>
    </row>
    <row r="183" spans="2:113" ht="15.95" customHeight="1">
      <c r="B183" s="161">
        <v>153</v>
      </c>
      <c r="C183" s="670"/>
      <c r="D183" s="671"/>
      <c r="E183" s="671"/>
      <c r="F183" s="672"/>
      <c r="G183" s="673"/>
      <c r="H183" s="673"/>
      <c r="I183" s="674"/>
      <c r="J183" s="675"/>
      <c r="K183" s="682"/>
      <c r="L183" s="682"/>
      <c r="M183" s="682"/>
      <c r="N183" s="682"/>
      <c r="O183" s="682"/>
      <c r="P183" s="14" t="s">
        <v>3</v>
      </c>
      <c r="Q183" s="145" t="s">
        <v>3</v>
      </c>
      <c r="R183" s="145" t="s">
        <v>3</v>
      </c>
      <c r="S183" s="79" t="s">
        <v>3</v>
      </c>
      <c r="T183" s="683"/>
      <c r="U183" s="684"/>
      <c r="V183" s="685"/>
      <c r="W183" s="14" t="s">
        <v>3</v>
      </c>
      <c r="X183" s="145" t="s">
        <v>3</v>
      </c>
      <c r="Y183" s="145" t="s">
        <v>3</v>
      </c>
      <c r="Z183" s="79" t="s">
        <v>3</v>
      </c>
      <c r="AA183" s="683"/>
      <c r="AB183" s="684"/>
      <c r="AC183" s="684"/>
      <c r="AD183" s="14" t="s">
        <v>3</v>
      </c>
      <c r="AE183" s="16" t="s">
        <v>3</v>
      </c>
      <c r="AF183" s="16" t="s">
        <v>3</v>
      </c>
      <c r="AG183" s="16" t="s">
        <v>3</v>
      </c>
      <c r="AH183" s="16" t="s">
        <v>3</v>
      </c>
      <c r="AI183" s="79" t="s">
        <v>3</v>
      </c>
      <c r="AJ183" s="171"/>
      <c r="AK183" s="79" t="s">
        <v>3</v>
      </c>
      <c r="AL183" s="173"/>
      <c r="AM183" s="14" t="s">
        <v>3</v>
      </c>
      <c r="AN183" s="79" t="s">
        <v>3</v>
      </c>
      <c r="AO183" s="686"/>
      <c r="AP183" s="687"/>
      <c r="AQ183" s="687"/>
      <c r="AR183" s="687"/>
      <c r="AS183" s="251" t="str">
        <f t="shared" si="75"/>
        <v/>
      </c>
      <c r="AT183" s="14" t="s">
        <v>3</v>
      </c>
      <c r="AU183" s="16" t="s">
        <v>3</v>
      </c>
      <c r="AV183" s="154" t="s">
        <v>3</v>
      </c>
      <c r="AW183" s="159" t="s">
        <v>3</v>
      </c>
      <c r="AX183" s="79" t="s">
        <v>3</v>
      </c>
      <c r="AY183" s="79" t="s">
        <v>3</v>
      </c>
      <c r="AZ183" s="154" t="s">
        <v>3</v>
      </c>
      <c r="BA183" s="259"/>
      <c r="BB183" s="657" t="str">
        <f>IF($F$12="","",IF($BA183="","",HLOOKUP($F$12,別紙mast!$D$4:$K$7,3,FALSE)))</f>
        <v/>
      </c>
      <c r="BC183" s="657"/>
      <c r="BD183" s="260" t="str">
        <f t="shared" si="102"/>
        <v/>
      </c>
      <c r="BE183" s="260" t="str">
        <f>IF($F$12="","",IF($BA183="","",HLOOKUP($F$12,別紙mast!$D$9:$K$11,3,FALSE)))</f>
        <v/>
      </c>
      <c r="BF183" s="175" t="str">
        <f t="shared" si="103"/>
        <v/>
      </c>
      <c r="BG183" s="272"/>
      <c r="BH183" s="656" t="str">
        <f>IF($F$12="","",IF($BG183="","",HLOOKUP($F$12,別紙mast!$D$4:$K$7,4,FALSE)))</f>
        <v/>
      </c>
      <c r="BI183" s="656"/>
      <c r="BJ183" s="261" t="str">
        <f t="shared" si="83"/>
        <v/>
      </c>
      <c r="BK183" s="264"/>
      <c r="BL183" s="265"/>
      <c r="BM183" s="265"/>
      <c r="BN183" s="266"/>
      <c r="BO183" s="222"/>
      <c r="BP183" s="223"/>
      <c r="BQ183" s="223"/>
      <c r="BR183" s="224"/>
      <c r="BS183" s="267"/>
      <c r="BT183" s="268"/>
      <c r="BU183" s="270" t="str">
        <f t="shared" si="84"/>
        <v/>
      </c>
      <c r="BV183" s="269" t="str">
        <f t="shared" si="85"/>
        <v/>
      </c>
      <c r="BW183" s="247" t="str">
        <f t="shared" si="86"/>
        <v/>
      </c>
      <c r="BX183" s="271" t="str">
        <f t="shared" si="76"/>
        <v/>
      </c>
      <c r="BY183" s="410" t="str">
        <f t="shared" si="87"/>
        <v/>
      </c>
      <c r="BZ183" s="239"/>
      <c r="CA183" s="239"/>
      <c r="CB183" s="247" t="str">
        <f t="shared" si="77"/>
        <v/>
      </c>
      <c r="CC183" s="247" t="str">
        <f t="shared" si="78"/>
        <v/>
      </c>
      <c r="CD183" s="247" t="str">
        <f t="shared" si="79"/>
        <v/>
      </c>
      <c r="CE183" s="247" t="str">
        <f t="shared" si="80"/>
        <v/>
      </c>
      <c r="CF183" s="115"/>
      <c r="CG183" s="200" t="str">
        <f t="shared" si="88"/>
        <v/>
      </c>
      <c r="CH183" s="199" t="str">
        <f t="shared" si="89"/>
        <v/>
      </c>
      <c r="CI183" s="199" t="str">
        <f t="shared" si="90"/>
        <v/>
      </c>
      <c r="CJ183" s="199" t="str">
        <f t="shared" si="91"/>
        <v/>
      </c>
      <c r="CK183" s="203" t="str">
        <f t="shared" si="92"/>
        <v/>
      </c>
      <c r="CL183" s="203" t="str">
        <f t="shared" si="93"/>
        <v/>
      </c>
      <c r="CM183" s="203" t="str">
        <f t="shared" si="94"/>
        <v/>
      </c>
      <c r="CN183" s="203" t="str">
        <f t="shared" si="95"/>
        <v/>
      </c>
      <c r="CO183" s="199" t="str">
        <f t="shared" si="81"/>
        <v/>
      </c>
      <c r="CP183" s="226" t="str">
        <f t="shared" si="82"/>
        <v/>
      </c>
      <c r="CQ183" s="203" t="str">
        <f t="shared" si="96"/>
        <v/>
      </c>
      <c r="CR183" s="203" t="str">
        <f t="shared" si="97"/>
        <v/>
      </c>
      <c r="CS183" s="203" t="str">
        <f t="shared" si="98"/>
        <v/>
      </c>
      <c r="CT183" s="256" t="str">
        <f t="shared" si="99"/>
        <v/>
      </c>
      <c r="CU183" s="257" t="str">
        <f t="shared" si="100"/>
        <v/>
      </c>
      <c r="CV183" s="258" t="str">
        <f t="shared" si="101"/>
        <v/>
      </c>
      <c r="CW183" s="115"/>
      <c r="CX183" s="115"/>
      <c r="CY183" s="115"/>
      <c r="CZ183" s="115"/>
      <c r="DA183" s="115"/>
      <c r="DB183" s="115"/>
      <c r="DC183" s="115"/>
      <c r="DD183" s="115"/>
      <c r="DE183" s="115"/>
      <c r="DF183" s="115"/>
      <c r="DG183" s="115"/>
      <c r="DH183" s="115"/>
      <c r="DI183" s="125"/>
    </row>
    <row r="184" spans="2:113" ht="15.95" customHeight="1">
      <c r="B184" s="161">
        <v>154</v>
      </c>
      <c r="C184" s="670"/>
      <c r="D184" s="671"/>
      <c r="E184" s="671"/>
      <c r="F184" s="672"/>
      <c r="G184" s="673"/>
      <c r="H184" s="673"/>
      <c r="I184" s="674"/>
      <c r="J184" s="675"/>
      <c r="K184" s="682"/>
      <c r="L184" s="682"/>
      <c r="M184" s="682"/>
      <c r="N184" s="682"/>
      <c r="O184" s="682"/>
      <c r="P184" s="14" t="s">
        <v>3</v>
      </c>
      <c r="Q184" s="145" t="s">
        <v>3</v>
      </c>
      <c r="R184" s="145" t="s">
        <v>3</v>
      </c>
      <c r="S184" s="79" t="s">
        <v>3</v>
      </c>
      <c r="T184" s="683"/>
      <c r="U184" s="684"/>
      <c r="V184" s="685"/>
      <c r="W184" s="14" t="s">
        <v>3</v>
      </c>
      <c r="X184" s="145" t="s">
        <v>3</v>
      </c>
      <c r="Y184" s="145" t="s">
        <v>3</v>
      </c>
      <c r="Z184" s="79" t="s">
        <v>3</v>
      </c>
      <c r="AA184" s="683"/>
      <c r="AB184" s="684"/>
      <c r="AC184" s="684"/>
      <c r="AD184" s="14" t="s">
        <v>3</v>
      </c>
      <c r="AE184" s="16" t="s">
        <v>3</v>
      </c>
      <c r="AF184" s="16" t="s">
        <v>3</v>
      </c>
      <c r="AG184" s="16" t="s">
        <v>3</v>
      </c>
      <c r="AH184" s="16" t="s">
        <v>3</v>
      </c>
      <c r="AI184" s="79" t="s">
        <v>3</v>
      </c>
      <c r="AJ184" s="171"/>
      <c r="AK184" s="79" t="s">
        <v>3</v>
      </c>
      <c r="AL184" s="173"/>
      <c r="AM184" s="14" t="s">
        <v>3</v>
      </c>
      <c r="AN184" s="79" t="s">
        <v>3</v>
      </c>
      <c r="AO184" s="686"/>
      <c r="AP184" s="687"/>
      <c r="AQ184" s="687"/>
      <c r="AR184" s="687"/>
      <c r="AS184" s="251" t="str">
        <f t="shared" si="75"/>
        <v/>
      </c>
      <c r="AT184" s="14" t="s">
        <v>3</v>
      </c>
      <c r="AU184" s="16" t="s">
        <v>3</v>
      </c>
      <c r="AV184" s="154" t="s">
        <v>3</v>
      </c>
      <c r="AW184" s="159" t="s">
        <v>3</v>
      </c>
      <c r="AX184" s="79" t="s">
        <v>3</v>
      </c>
      <c r="AY184" s="79" t="s">
        <v>3</v>
      </c>
      <c r="AZ184" s="154" t="s">
        <v>3</v>
      </c>
      <c r="BA184" s="259"/>
      <c r="BB184" s="657" t="str">
        <f>IF($F$12="","",IF($BA184="","",HLOOKUP($F$12,別紙mast!$D$4:$K$7,3,FALSE)))</f>
        <v/>
      </c>
      <c r="BC184" s="657"/>
      <c r="BD184" s="260" t="str">
        <f t="shared" si="102"/>
        <v/>
      </c>
      <c r="BE184" s="260" t="str">
        <f>IF($F$12="","",IF($BA184="","",HLOOKUP($F$12,別紙mast!$D$9:$K$11,3,FALSE)))</f>
        <v/>
      </c>
      <c r="BF184" s="175" t="str">
        <f t="shared" si="103"/>
        <v/>
      </c>
      <c r="BG184" s="272"/>
      <c r="BH184" s="656" t="str">
        <f>IF($F$12="","",IF($BG184="","",HLOOKUP($F$12,別紙mast!$D$4:$K$7,4,FALSE)))</f>
        <v/>
      </c>
      <c r="BI184" s="656"/>
      <c r="BJ184" s="261" t="str">
        <f t="shared" si="83"/>
        <v/>
      </c>
      <c r="BK184" s="264"/>
      <c r="BL184" s="265"/>
      <c r="BM184" s="265"/>
      <c r="BN184" s="266"/>
      <c r="BO184" s="222"/>
      <c r="BP184" s="223"/>
      <c r="BQ184" s="223"/>
      <c r="BR184" s="224"/>
      <c r="BS184" s="267"/>
      <c r="BT184" s="268"/>
      <c r="BU184" s="270" t="str">
        <f t="shared" si="84"/>
        <v/>
      </c>
      <c r="BV184" s="269" t="str">
        <f t="shared" si="85"/>
        <v/>
      </c>
      <c r="BW184" s="247" t="str">
        <f t="shared" si="86"/>
        <v/>
      </c>
      <c r="BX184" s="271" t="str">
        <f t="shared" si="76"/>
        <v/>
      </c>
      <c r="BY184" s="410" t="str">
        <f t="shared" si="87"/>
        <v/>
      </c>
      <c r="BZ184" s="239"/>
      <c r="CA184" s="239"/>
      <c r="CB184" s="247" t="str">
        <f t="shared" si="77"/>
        <v/>
      </c>
      <c r="CC184" s="247" t="str">
        <f t="shared" si="78"/>
        <v/>
      </c>
      <c r="CD184" s="247" t="str">
        <f t="shared" si="79"/>
        <v/>
      </c>
      <c r="CE184" s="247" t="str">
        <f t="shared" si="80"/>
        <v/>
      </c>
      <c r="CF184" s="115"/>
      <c r="CG184" s="200" t="str">
        <f t="shared" si="88"/>
        <v/>
      </c>
      <c r="CH184" s="199" t="str">
        <f t="shared" si="89"/>
        <v/>
      </c>
      <c r="CI184" s="199" t="str">
        <f t="shared" si="90"/>
        <v/>
      </c>
      <c r="CJ184" s="199" t="str">
        <f t="shared" si="91"/>
        <v/>
      </c>
      <c r="CK184" s="203" t="str">
        <f t="shared" si="92"/>
        <v/>
      </c>
      <c r="CL184" s="203" t="str">
        <f t="shared" si="93"/>
        <v/>
      </c>
      <c r="CM184" s="203" t="str">
        <f t="shared" si="94"/>
        <v/>
      </c>
      <c r="CN184" s="203" t="str">
        <f t="shared" si="95"/>
        <v/>
      </c>
      <c r="CO184" s="199" t="str">
        <f t="shared" si="81"/>
        <v/>
      </c>
      <c r="CP184" s="226" t="str">
        <f t="shared" si="82"/>
        <v/>
      </c>
      <c r="CQ184" s="203" t="str">
        <f t="shared" si="96"/>
        <v/>
      </c>
      <c r="CR184" s="203" t="str">
        <f t="shared" si="97"/>
        <v/>
      </c>
      <c r="CS184" s="203" t="str">
        <f t="shared" si="98"/>
        <v/>
      </c>
      <c r="CT184" s="256" t="str">
        <f t="shared" si="99"/>
        <v/>
      </c>
      <c r="CU184" s="257" t="str">
        <f t="shared" si="100"/>
        <v/>
      </c>
      <c r="CV184" s="258" t="str">
        <f t="shared" si="101"/>
        <v/>
      </c>
      <c r="CW184" s="115"/>
      <c r="CX184" s="115"/>
      <c r="CY184" s="115"/>
      <c r="CZ184" s="115"/>
      <c r="DA184" s="115"/>
      <c r="DB184" s="115"/>
      <c r="DC184" s="115"/>
      <c r="DD184" s="115"/>
      <c r="DE184" s="115"/>
      <c r="DF184" s="115"/>
      <c r="DG184" s="115"/>
      <c r="DH184" s="115"/>
      <c r="DI184" s="125"/>
    </row>
    <row r="185" spans="2:113" ht="15.95" customHeight="1">
      <c r="B185" s="161">
        <v>155</v>
      </c>
      <c r="C185" s="670"/>
      <c r="D185" s="671"/>
      <c r="E185" s="671"/>
      <c r="F185" s="672"/>
      <c r="G185" s="673"/>
      <c r="H185" s="673"/>
      <c r="I185" s="674"/>
      <c r="J185" s="675"/>
      <c r="K185" s="682"/>
      <c r="L185" s="682"/>
      <c r="M185" s="682"/>
      <c r="N185" s="682"/>
      <c r="O185" s="682"/>
      <c r="P185" s="14" t="s">
        <v>3</v>
      </c>
      <c r="Q185" s="145" t="s">
        <v>3</v>
      </c>
      <c r="R185" s="145" t="s">
        <v>3</v>
      </c>
      <c r="S185" s="79" t="s">
        <v>3</v>
      </c>
      <c r="T185" s="683"/>
      <c r="U185" s="684"/>
      <c r="V185" s="685"/>
      <c r="W185" s="14" t="s">
        <v>3</v>
      </c>
      <c r="X185" s="145" t="s">
        <v>3</v>
      </c>
      <c r="Y185" s="145" t="s">
        <v>3</v>
      </c>
      <c r="Z185" s="79" t="s">
        <v>3</v>
      </c>
      <c r="AA185" s="683"/>
      <c r="AB185" s="684"/>
      <c r="AC185" s="684"/>
      <c r="AD185" s="14" t="s">
        <v>3</v>
      </c>
      <c r="AE185" s="16" t="s">
        <v>3</v>
      </c>
      <c r="AF185" s="16" t="s">
        <v>3</v>
      </c>
      <c r="AG185" s="16" t="s">
        <v>3</v>
      </c>
      <c r="AH185" s="16" t="s">
        <v>3</v>
      </c>
      <c r="AI185" s="79" t="s">
        <v>3</v>
      </c>
      <c r="AJ185" s="171"/>
      <c r="AK185" s="79" t="s">
        <v>3</v>
      </c>
      <c r="AL185" s="173"/>
      <c r="AM185" s="14" t="s">
        <v>3</v>
      </c>
      <c r="AN185" s="79" t="s">
        <v>3</v>
      </c>
      <c r="AO185" s="686"/>
      <c r="AP185" s="687"/>
      <c r="AQ185" s="687"/>
      <c r="AR185" s="687"/>
      <c r="AS185" s="251" t="str">
        <f t="shared" si="75"/>
        <v/>
      </c>
      <c r="AT185" s="14" t="s">
        <v>3</v>
      </c>
      <c r="AU185" s="16" t="s">
        <v>3</v>
      </c>
      <c r="AV185" s="154" t="s">
        <v>3</v>
      </c>
      <c r="AW185" s="159" t="s">
        <v>3</v>
      </c>
      <c r="AX185" s="79" t="s">
        <v>3</v>
      </c>
      <c r="AY185" s="79" t="s">
        <v>3</v>
      </c>
      <c r="AZ185" s="154" t="s">
        <v>3</v>
      </c>
      <c r="BA185" s="259"/>
      <c r="BB185" s="657" t="str">
        <f>IF($F$12="","",IF($BA185="","",HLOOKUP($F$12,別紙mast!$D$4:$K$7,3,FALSE)))</f>
        <v/>
      </c>
      <c r="BC185" s="657"/>
      <c r="BD185" s="260" t="str">
        <f t="shared" si="102"/>
        <v/>
      </c>
      <c r="BE185" s="260" t="str">
        <f>IF($F$12="","",IF($BA185="","",HLOOKUP($F$12,別紙mast!$D$9:$K$11,3,FALSE)))</f>
        <v/>
      </c>
      <c r="BF185" s="175" t="str">
        <f t="shared" si="103"/>
        <v/>
      </c>
      <c r="BG185" s="272"/>
      <c r="BH185" s="656" t="str">
        <f>IF($F$12="","",IF($BG185="","",HLOOKUP($F$12,別紙mast!$D$4:$K$7,4,FALSE)))</f>
        <v/>
      </c>
      <c r="BI185" s="656"/>
      <c r="BJ185" s="261" t="str">
        <f t="shared" si="83"/>
        <v/>
      </c>
      <c r="BK185" s="264"/>
      <c r="BL185" s="265"/>
      <c r="BM185" s="265"/>
      <c r="BN185" s="266"/>
      <c r="BO185" s="222"/>
      <c r="BP185" s="223"/>
      <c r="BQ185" s="223"/>
      <c r="BR185" s="224"/>
      <c r="BS185" s="267"/>
      <c r="BT185" s="268"/>
      <c r="BU185" s="270" t="str">
        <f t="shared" si="84"/>
        <v/>
      </c>
      <c r="BV185" s="269" t="str">
        <f t="shared" si="85"/>
        <v/>
      </c>
      <c r="BW185" s="247" t="str">
        <f t="shared" si="86"/>
        <v/>
      </c>
      <c r="BX185" s="271" t="str">
        <f t="shared" si="76"/>
        <v/>
      </c>
      <c r="BY185" s="410" t="str">
        <f t="shared" si="87"/>
        <v/>
      </c>
      <c r="BZ185" s="239"/>
      <c r="CA185" s="239"/>
      <c r="CB185" s="247" t="str">
        <f t="shared" si="77"/>
        <v/>
      </c>
      <c r="CC185" s="247" t="str">
        <f t="shared" si="78"/>
        <v/>
      </c>
      <c r="CD185" s="247" t="str">
        <f t="shared" si="79"/>
        <v/>
      </c>
      <c r="CE185" s="247" t="str">
        <f t="shared" si="80"/>
        <v/>
      </c>
      <c r="CF185" s="115"/>
      <c r="CG185" s="200" t="str">
        <f t="shared" si="88"/>
        <v/>
      </c>
      <c r="CH185" s="199" t="str">
        <f t="shared" si="89"/>
        <v/>
      </c>
      <c r="CI185" s="199" t="str">
        <f t="shared" si="90"/>
        <v/>
      </c>
      <c r="CJ185" s="199" t="str">
        <f t="shared" si="91"/>
        <v/>
      </c>
      <c r="CK185" s="203" t="str">
        <f t="shared" si="92"/>
        <v/>
      </c>
      <c r="CL185" s="203" t="str">
        <f t="shared" si="93"/>
        <v/>
      </c>
      <c r="CM185" s="203" t="str">
        <f t="shared" si="94"/>
        <v/>
      </c>
      <c r="CN185" s="203" t="str">
        <f t="shared" si="95"/>
        <v/>
      </c>
      <c r="CO185" s="199" t="str">
        <f t="shared" si="81"/>
        <v/>
      </c>
      <c r="CP185" s="226" t="str">
        <f t="shared" si="82"/>
        <v/>
      </c>
      <c r="CQ185" s="203" t="str">
        <f t="shared" si="96"/>
        <v/>
      </c>
      <c r="CR185" s="203" t="str">
        <f t="shared" si="97"/>
        <v/>
      </c>
      <c r="CS185" s="203" t="str">
        <f t="shared" si="98"/>
        <v/>
      </c>
      <c r="CT185" s="256" t="str">
        <f t="shared" si="99"/>
        <v/>
      </c>
      <c r="CU185" s="257" t="str">
        <f t="shared" si="100"/>
        <v/>
      </c>
      <c r="CV185" s="258" t="str">
        <f t="shared" si="101"/>
        <v/>
      </c>
      <c r="CW185" s="115"/>
      <c r="CX185" s="115"/>
      <c r="CY185" s="115"/>
      <c r="CZ185" s="115"/>
      <c r="DA185" s="115"/>
      <c r="DB185" s="115"/>
      <c r="DC185" s="115"/>
      <c r="DD185" s="115"/>
      <c r="DE185" s="115"/>
      <c r="DF185" s="115"/>
      <c r="DG185" s="115"/>
      <c r="DH185" s="115"/>
      <c r="DI185" s="125"/>
    </row>
    <row r="186" spans="2:113" ht="15.95" customHeight="1">
      <c r="B186" s="161">
        <v>156</v>
      </c>
      <c r="C186" s="670"/>
      <c r="D186" s="671"/>
      <c r="E186" s="671"/>
      <c r="F186" s="672"/>
      <c r="G186" s="673"/>
      <c r="H186" s="673"/>
      <c r="I186" s="674"/>
      <c r="J186" s="675"/>
      <c r="K186" s="682"/>
      <c r="L186" s="682"/>
      <c r="M186" s="682"/>
      <c r="N186" s="682"/>
      <c r="O186" s="682"/>
      <c r="P186" s="14" t="s">
        <v>3</v>
      </c>
      <c r="Q186" s="145" t="s">
        <v>3</v>
      </c>
      <c r="R186" s="145" t="s">
        <v>3</v>
      </c>
      <c r="S186" s="79" t="s">
        <v>3</v>
      </c>
      <c r="T186" s="683"/>
      <c r="U186" s="684"/>
      <c r="V186" s="685"/>
      <c r="W186" s="14" t="s">
        <v>3</v>
      </c>
      <c r="X186" s="145" t="s">
        <v>3</v>
      </c>
      <c r="Y186" s="145" t="s">
        <v>3</v>
      </c>
      <c r="Z186" s="79" t="s">
        <v>3</v>
      </c>
      <c r="AA186" s="683"/>
      <c r="AB186" s="684"/>
      <c r="AC186" s="684"/>
      <c r="AD186" s="14" t="s">
        <v>3</v>
      </c>
      <c r="AE186" s="16" t="s">
        <v>3</v>
      </c>
      <c r="AF186" s="16" t="s">
        <v>3</v>
      </c>
      <c r="AG186" s="16" t="s">
        <v>3</v>
      </c>
      <c r="AH186" s="16" t="s">
        <v>3</v>
      </c>
      <c r="AI186" s="79" t="s">
        <v>3</v>
      </c>
      <c r="AJ186" s="171"/>
      <c r="AK186" s="79" t="s">
        <v>3</v>
      </c>
      <c r="AL186" s="173"/>
      <c r="AM186" s="14" t="s">
        <v>3</v>
      </c>
      <c r="AN186" s="79" t="s">
        <v>3</v>
      </c>
      <c r="AO186" s="686"/>
      <c r="AP186" s="687"/>
      <c r="AQ186" s="687"/>
      <c r="AR186" s="687"/>
      <c r="AS186" s="251" t="str">
        <f t="shared" si="75"/>
        <v/>
      </c>
      <c r="AT186" s="14" t="s">
        <v>3</v>
      </c>
      <c r="AU186" s="16" t="s">
        <v>3</v>
      </c>
      <c r="AV186" s="154" t="s">
        <v>3</v>
      </c>
      <c r="AW186" s="159" t="s">
        <v>3</v>
      </c>
      <c r="AX186" s="79" t="s">
        <v>3</v>
      </c>
      <c r="AY186" s="79" t="s">
        <v>3</v>
      </c>
      <c r="AZ186" s="154" t="s">
        <v>3</v>
      </c>
      <c r="BA186" s="259"/>
      <c r="BB186" s="657" t="str">
        <f>IF($F$12="","",IF($BA186="","",HLOOKUP($F$12,別紙mast!$D$4:$K$7,3,FALSE)))</f>
        <v/>
      </c>
      <c r="BC186" s="657"/>
      <c r="BD186" s="260" t="str">
        <f t="shared" si="102"/>
        <v/>
      </c>
      <c r="BE186" s="260" t="str">
        <f>IF($F$12="","",IF($BA186="","",HLOOKUP($F$12,別紙mast!$D$9:$K$11,3,FALSE)))</f>
        <v/>
      </c>
      <c r="BF186" s="175" t="str">
        <f t="shared" si="103"/>
        <v/>
      </c>
      <c r="BG186" s="272"/>
      <c r="BH186" s="656" t="str">
        <f>IF($F$12="","",IF($BG186="","",HLOOKUP($F$12,別紙mast!$D$4:$K$7,4,FALSE)))</f>
        <v/>
      </c>
      <c r="BI186" s="656"/>
      <c r="BJ186" s="261" t="str">
        <f t="shared" si="83"/>
        <v/>
      </c>
      <c r="BK186" s="264"/>
      <c r="BL186" s="265"/>
      <c r="BM186" s="265"/>
      <c r="BN186" s="266"/>
      <c r="BO186" s="222"/>
      <c r="BP186" s="223"/>
      <c r="BQ186" s="223"/>
      <c r="BR186" s="224"/>
      <c r="BS186" s="267"/>
      <c r="BT186" s="268"/>
      <c r="BU186" s="270" t="str">
        <f t="shared" si="84"/>
        <v/>
      </c>
      <c r="BV186" s="269" t="str">
        <f t="shared" si="85"/>
        <v/>
      </c>
      <c r="BW186" s="247" t="str">
        <f t="shared" si="86"/>
        <v/>
      </c>
      <c r="BX186" s="271" t="str">
        <f t="shared" si="76"/>
        <v/>
      </c>
      <c r="BY186" s="410" t="str">
        <f t="shared" si="87"/>
        <v/>
      </c>
      <c r="BZ186" s="239"/>
      <c r="CA186" s="239"/>
      <c r="CB186" s="247" t="str">
        <f t="shared" si="77"/>
        <v/>
      </c>
      <c r="CC186" s="247" t="str">
        <f t="shared" si="78"/>
        <v/>
      </c>
      <c r="CD186" s="247" t="str">
        <f t="shared" si="79"/>
        <v/>
      </c>
      <c r="CE186" s="247" t="str">
        <f t="shared" si="80"/>
        <v/>
      </c>
      <c r="CF186" s="115"/>
      <c r="CG186" s="200" t="str">
        <f t="shared" si="88"/>
        <v/>
      </c>
      <c r="CH186" s="199" t="str">
        <f t="shared" si="89"/>
        <v/>
      </c>
      <c r="CI186" s="199" t="str">
        <f t="shared" si="90"/>
        <v/>
      </c>
      <c r="CJ186" s="199" t="str">
        <f t="shared" si="91"/>
        <v/>
      </c>
      <c r="CK186" s="203" t="str">
        <f t="shared" si="92"/>
        <v/>
      </c>
      <c r="CL186" s="203" t="str">
        <f t="shared" si="93"/>
        <v/>
      </c>
      <c r="CM186" s="203" t="str">
        <f t="shared" si="94"/>
        <v/>
      </c>
      <c r="CN186" s="203" t="str">
        <f t="shared" si="95"/>
        <v/>
      </c>
      <c r="CO186" s="199" t="str">
        <f t="shared" si="81"/>
        <v/>
      </c>
      <c r="CP186" s="226" t="str">
        <f t="shared" si="82"/>
        <v/>
      </c>
      <c r="CQ186" s="203" t="str">
        <f t="shared" si="96"/>
        <v/>
      </c>
      <c r="CR186" s="203" t="str">
        <f t="shared" si="97"/>
        <v/>
      </c>
      <c r="CS186" s="203" t="str">
        <f t="shared" si="98"/>
        <v/>
      </c>
      <c r="CT186" s="256" t="str">
        <f t="shared" si="99"/>
        <v/>
      </c>
      <c r="CU186" s="257" t="str">
        <f t="shared" si="100"/>
        <v/>
      </c>
      <c r="CV186" s="258" t="str">
        <f t="shared" si="101"/>
        <v/>
      </c>
      <c r="CW186" s="115"/>
      <c r="CX186" s="115"/>
      <c r="CY186" s="115"/>
      <c r="CZ186" s="115"/>
      <c r="DA186" s="115"/>
      <c r="DB186" s="115"/>
      <c r="DC186" s="115"/>
      <c r="DD186" s="115"/>
      <c r="DE186" s="115"/>
      <c r="DF186" s="115"/>
      <c r="DG186" s="115"/>
      <c r="DH186" s="115"/>
      <c r="DI186" s="125"/>
    </row>
    <row r="187" spans="2:113" ht="15.95" customHeight="1">
      <c r="B187" s="161">
        <v>157</v>
      </c>
      <c r="C187" s="670"/>
      <c r="D187" s="671"/>
      <c r="E187" s="671"/>
      <c r="F187" s="672"/>
      <c r="G187" s="673"/>
      <c r="H187" s="673"/>
      <c r="I187" s="674"/>
      <c r="J187" s="675"/>
      <c r="K187" s="682"/>
      <c r="L187" s="682"/>
      <c r="M187" s="682"/>
      <c r="N187" s="682"/>
      <c r="O187" s="682"/>
      <c r="P187" s="14" t="s">
        <v>3</v>
      </c>
      <c r="Q187" s="145" t="s">
        <v>3</v>
      </c>
      <c r="R187" s="145" t="s">
        <v>3</v>
      </c>
      <c r="S187" s="79" t="s">
        <v>3</v>
      </c>
      <c r="T187" s="683"/>
      <c r="U187" s="684"/>
      <c r="V187" s="685"/>
      <c r="W187" s="14" t="s">
        <v>3</v>
      </c>
      <c r="X187" s="145" t="s">
        <v>3</v>
      </c>
      <c r="Y187" s="145" t="s">
        <v>3</v>
      </c>
      <c r="Z187" s="79" t="s">
        <v>3</v>
      </c>
      <c r="AA187" s="683"/>
      <c r="AB187" s="684"/>
      <c r="AC187" s="684"/>
      <c r="AD187" s="14" t="s">
        <v>3</v>
      </c>
      <c r="AE187" s="16" t="s">
        <v>3</v>
      </c>
      <c r="AF187" s="16" t="s">
        <v>3</v>
      </c>
      <c r="AG187" s="16" t="s">
        <v>3</v>
      </c>
      <c r="AH187" s="16" t="s">
        <v>3</v>
      </c>
      <c r="AI187" s="79" t="s">
        <v>3</v>
      </c>
      <c r="AJ187" s="171"/>
      <c r="AK187" s="79" t="s">
        <v>3</v>
      </c>
      <c r="AL187" s="173"/>
      <c r="AM187" s="14" t="s">
        <v>3</v>
      </c>
      <c r="AN187" s="79" t="s">
        <v>3</v>
      </c>
      <c r="AO187" s="686"/>
      <c r="AP187" s="687"/>
      <c r="AQ187" s="687"/>
      <c r="AR187" s="687"/>
      <c r="AS187" s="251" t="str">
        <f t="shared" si="75"/>
        <v/>
      </c>
      <c r="AT187" s="14" t="s">
        <v>3</v>
      </c>
      <c r="AU187" s="16" t="s">
        <v>3</v>
      </c>
      <c r="AV187" s="154" t="s">
        <v>3</v>
      </c>
      <c r="AW187" s="159" t="s">
        <v>3</v>
      </c>
      <c r="AX187" s="79" t="s">
        <v>3</v>
      </c>
      <c r="AY187" s="79" t="s">
        <v>3</v>
      </c>
      <c r="AZ187" s="154" t="s">
        <v>3</v>
      </c>
      <c r="BA187" s="259"/>
      <c r="BB187" s="657" t="str">
        <f>IF($F$12="","",IF($BA187="","",HLOOKUP($F$12,別紙mast!$D$4:$K$7,3,FALSE)))</f>
        <v/>
      </c>
      <c r="BC187" s="657"/>
      <c r="BD187" s="260" t="str">
        <f t="shared" si="102"/>
        <v/>
      </c>
      <c r="BE187" s="260" t="str">
        <f>IF($F$12="","",IF($BA187="","",HLOOKUP($F$12,別紙mast!$D$9:$K$11,3,FALSE)))</f>
        <v/>
      </c>
      <c r="BF187" s="175" t="str">
        <f t="shared" si="103"/>
        <v/>
      </c>
      <c r="BG187" s="272"/>
      <c r="BH187" s="656" t="str">
        <f>IF($F$12="","",IF($BG187="","",HLOOKUP($F$12,別紙mast!$D$4:$K$7,4,FALSE)))</f>
        <v/>
      </c>
      <c r="BI187" s="656"/>
      <c r="BJ187" s="261" t="str">
        <f t="shared" si="83"/>
        <v/>
      </c>
      <c r="BK187" s="264"/>
      <c r="BL187" s="265"/>
      <c r="BM187" s="265"/>
      <c r="BN187" s="266"/>
      <c r="BO187" s="222"/>
      <c r="BP187" s="223"/>
      <c r="BQ187" s="223"/>
      <c r="BR187" s="224"/>
      <c r="BS187" s="267"/>
      <c r="BT187" s="268"/>
      <c r="BU187" s="270" t="str">
        <f t="shared" si="84"/>
        <v/>
      </c>
      <c r="BV187" s="269" t="str">
        <f t="shared" si="85"/>
        <v/>
      </c>
      <c r="BW187" s="247" t="str">
        <f t="shared" si="86"/>
        <v/>
      </c>
      <c r="BX187" s="271" t="str">
        <f t="shared" si="76"/>
        <v/>
      </c>
      <c r="BY187" s="410" t="str">
        <f t="shared" si="87"/>
        <v/>
      </c>
      <c r="BZ187" s="239"/>
      <c r="CA187" s="239"/>
      <c r="CB187" s="247" t="str">
        <f t="shared" si="77"/>
        <v/>
      </c>
      <c r="CC187" s="247" t="str">
        <f t="shared" si="78"/>
        <v/>
      </c>
      <c r="CD187" s="247" t="str">
        <f t="shared" si="79"/>
        <v/>
      </c>
      <c r="CE187" s="247" t="str">
        <f t="shared" si="80"/>
        <v/>
      </c>
      <c r="CF187" s="115"/>
      <c r="CG187" s="200" t="str">
        <f t="shared" si="88"/>
        <v/>
      </c>
      <c r="CH187" s="199" t="str">
        <f t="shared" si="89"/>
        <v/>
      </c>
      <c r="CI187" s="199" t="str">
        <f t="shared" si="90"/>
        <v/>
      </c>
      <c r="CJ187" s="199" t="str">
        <f t="shared" si="91"/>
        <v/>
      </c>
      <c r="CK187" s="203" t="str">
        <f t="shared" si="92"/>
        <v/>
      </c>
      <c r="CL187" s="203" t="str">
        <f t="shared" si="93"/>
        <v/>
      </c>
      <c r="CM187" s="203" t="str">
        <f t="shared" si="94"/>
        <v/>
      </c>
      <c r="CN187" s="203" t="str">
        <f t="shared" si="95"/>
        <v/>
      </c>
      <c r="CO187" s="199" t="str">
        <f t="shared" si="81"/>
        <v/>
      </c>
      <c r="CP187" s="226" t="str">
        <f t="shared" si="82"/>
        <v/>
      </c>
      <c r="CQ187" s="203" t="str">
        <f t="shared" si="96"/>
        <v/>
      </c>
      <c r="CR187" s="203" t="str">
        <f t="shared" si="97"/>
        <v/>
      </c>
      <c r="CS187" s="203" t="str">
        <f t="shared" si="98"/>
        <v/>
      </c>
      <c r="CT187" s="256" t="str">
        <f t="shared" si="99"/>
        <v/>
      </c>
      <c r="CU187" s="257" t="str">
        <f t="shared" si="100"/>
        <v/>
      </c>
      <c r="CV187" s="258" t="str">
        <f t="shared" si="101"/>
        <v/>
      </c>
      <c r="CW187" s="115"/>
      <c r="CX187" s="115"/>
      <c r="CY187" s="115"/>
      <c r="CZ187" s="115"/>
      <c r="DA187" s="115"/>
      <c r="DB187" s="115"/>
      <c r="DC187" s="115"/>
      <c r="DD187" s="115"/>
      <c r="DE187" s="115"/>
      <c r="DF187" s="115"/>
      <c r="DG187" s="115"/>
      <c r="DH187" s="115"/>
      <c r="DI187" s="125"/>
    </row>
    <row r="188" spans="2:113" ht="15.95" customHeight="1">
      <c r="B188" s="161">
        <v>158</v>
      </c>
      <c r="C188" s="670"/>
      <c r="D188" s="671"/>
      <c r="E188" s="671"/>
      <c r="F188" s="672"/>
      <c r="G188" s="673"/>
      <c r="H188" s="673"/>
      <c r="I188" s="674"/>
      <c r="J188" s="675"/>
      <c r="K188" s="682"/>
      <c r="L188" s="682"/>
      <c r="M188" s="682"/>
      <c r="N188" s="682"/>
      <c r="O188" s="682"/>
      <c r="P188" s="14" t="s">
        <v>3</v>
      </c>
      <c r="Q188" s="145" t="s">
        <v>3</v>
      </c>
      <c r="R188" s="145" t="s">
        <v>3</v>
      </c>
      <c r="S188" s="79" t="s">
        <v>3</v>
      </c>
      <c r="T188" s="683"/>
      <c r="U188" s="684"/>
      <c r="V188" s="685"/>
      <c r="W188" s="14" t="s">
        <v>3</v>
      </c>
      <c r="X188" s="145" t="s">
        <v>3</v>
      </c>
      <c r="Y188" s="145" t="s">
        <v>3</v>
      </c>
      <c r="Z188" s="79" t="s">
        <v>3</v>
      </c>
      <c r="AA188" s="683"/>
      <c r="AB188" s="684"/>
      <c r="AC188" s="684"/>
      <c r="AD188" s="14" t="s">
        <v>3</v>
      </c>
      <c r="AE188" s="16" t="s">
        <v>3</v>
      </c>
      <c r="AF188" s="16" t="s">
        <v>3</v>
      </c>
      <c r="AG188" s="16" t="s">
        <v>3</v>
      </c>
      <c r="AH188" s="16" t="s">
        <v>3</v>
      </c>
      <c r="AI188" s="79" t="s">
        <v>3</v>
      </c>
      <c r="AJ188" s="171"/>
      <c r="AK188" s="79" t="s">
        <v>3</v>
      </c>
      <c r="AL188" s="173"/>
      <c r="AM188" s="14" t="s">
        <v>3</v>
      </c>
      <c r="AN188" s="79" t="s">
        <v>3</v>
      </c>
      <c r="AO188" s="686"/>
      <c r="AP188" s="687"/>
      <c r="AQ188" s="687"/>
      <c r="AR188" s="687"/>
      <c r="AS188" s="251" t="str">
        <f t="shared" si="75"/>
        <v/>
      </c>
      <c r="AT188" s="14" t="s">
        <v>3</v>
      </c>
      <c r="AU188" s="16" t="s">
        <v>3</v>
      </c>
      <c r="AV188" s="154" t="s">
        <v>3</v>
      </c>
      <c r="AW188" s="159" t="s">
        <v>3</v>
      </c>
      <c r="AX188" s="79" t="s">
        <v>3</v>
      </c>
      <c r="AY188" s="79" t="s">
        <v>3</v>
      </c>
      <c r="AZ188" s="154" t="s">
        <v>3</v>
      </c>
      <c r="BA188" s="259"/>
      <c r="BB188" s="657" t="str">
        <f>IF($F$12="","",IF($BA188="","",HLOOKUP($F$12,別紙mast!$D$4:$K$7,3,FALSE)))</f>
        <v/>
      </c>
      <c r="BC188" s="657"/>
      <c r="BD188" s="260" t="str">
        <f t="shared" si="102"/>
        <v/>
      </c>
      <c r="BE188" s="260" t="str">
        <f>IF($F$12="","",IF($BA188="","",HLOOKUP($F$12,別紙mast!$D$9:$K$11,3,FALSE)))</f>
        <v/>
      </c>
      <c r="BF188" s="175" t="str">
        <f t="shared" si="103"/>
        <v/>
      </c>
      <c r="BG188" s="272"/>
      <c r="BH188" s="656" t="str">
        <f>IF($F$12="","",IF($BG188="","",HLOOKUP($F$12,別紙mast!$D$4:$K$7,4,FALSE)))</f>
        <v/>
      </c>
      <c r="BI188" s="656"/>
      <c r="BJ188" s="261" t="str">
        <f t="shared" si="83"/>
        <v/>
      </c>
      <c r="BK188" s="264"/>
      <c r="BL188" s="265"/>
      <c r="BM188" s="265"/>
      <c r="BN188" s="266"/>
      <c r="BO188" s="222"/>
      <c r="BP188" s="223"/>
      <c r="BQ188" s="223"/>
      <c r="BR188" s="224"/>
      <c r="BS188" s="267"/>
      <c r="BT188" s="268"/>
      <c r="BU188" s="270" t="str">
        <f t="shared" si="84"/>
        <v/>
      </c>
      <c r="BV188" s="269" t="str">
        <f t="shared" si="85"/>
        <v/>
      </c>
      <c r="BW188" s="247" t="str">
        <f t="shared" si="86"/>
        <v/>
      </c>
      <c r="BX188" s="271" t="str">
        <f t="shared" si="76"/>
        <v/>
      </c>
      <c r="BY188" s="410" t="str">
        <f t="shared" si="87"/>
        <v/>
      </c>
      <c r="BZ188" s="239"/>
      <c r="CA188" s="239"/>
      <c r="CB188" s="247" t="str">
        <f t="shared" si="77"/>
        <v/>
      </c>
      <c r="CC188" s="247" t="str">
        <f t="shared" si="78"/>
        <v/>
      </c>
      <c r="CD188" s="247" t="str">
        <f t="shared" si="79"/>
        <v/>
      </c>
      <c r="CE188" s="247" t="str">
        <f t="shared" si="80"/>
        <v/>
      </c>
      <c r="CF188" s="115"/>
      <c r="CG188" s="200" t="str">
        <f t="shared" si="88"/>
        <v/>
      </c>
      <c r="CH188" s="199" t="str">
        <f t="shared" si="89"/>
        <v/>
      </c>
      <c r="CI188" s="199" t="str">
        <f t="shared" si="90"/>
        <v/>
      </c>
      <c r="CJ188" s="199" t="str">
        <f t="shared" si="91"/>
        <v/>
      </c>
      <c r="CK188" s="203" t="str">
        <f t="shared" si="92"/>
        <v/>
      </c>
      <c r="CL188" s="203" t="str">
        <f t="shared" si="93"/>
        <v/>
      </c>
      <c r="CM188" s="203" t="str">
        <f t="shared" si="94"/>
        <v/>
      </c>
      <c r="CN188" s="203" t="str">
        <f t="shared" si="95"/>
        <v/>
      </c>
      <c r="CO188" s="199" t="str">
        <f t="shared" si="81"/>
        <v/>
      </c>
      <c r="CP188" s="226" t="str">
        <f t="shared" si="82"/>
        <v/>
      </c>
      <c r="CQ188" s="203" t="str">
        <f t="shared" si="96"/>
        <v/>
      </c>
      <c r="CR188" s="203" t="str">
        <f t="shared" si="97"/>
        <v/>
      </c>
      <c r="CS188" s="203" t="str">
        <f t="shared" si="98"/>
        <v/>
      </c>
      <c r="CT188" s="256" t="str">
        <f t="shared" si="99"/>
        <v/>
      </c>
      <c r="CU188" s="257" t="str">
        <f t="shared" si="100"/>
        <v/>
      </c>
      <c r="CV188" s="258" t="str">
        <f t="shared" si="101"/>
        <v/>
      </c>
      <c r="CW188" s="115"/>
      <c r="CX188" s="115"/>
      <c r="CY188" s="115"/>
      <c r="CZ188" s="115"/>
      <c r="DA188" s="115"/>
      <c r="DB188" s="115"/>
      <c r="DC188" s="115"/>
      <c r="DD188" s="115"/>
      <c r="DE188" s="115"/>
      <c r="DF188" s="115"/>
      <c r="DG188" s="115"/>
      <c r="DH188" s="115"/>
      <c r="DI188" s="125"/>
    </row>
    <row r="189" spans="2:113" ht="15.95" customHeight="1">
      <c r="B189" s="161">
        <v>159</v>
      </c>
      <c r="C189" s="670"/>
      <c r="D189" s="671"/>
      <c r="E189" s="671"/>
      <c r="F189" s="672"/>
      <c r="G189" s="673"/>
      <c r="H189" s="673"/>
      <c r="I189" s="674"/>
      <c r="J189" s="675"/>
      <c r="K189" s="682"/>
      <c r="L189" s="682"/>
      <c r="M189" s="682"/>
      <c r="N189" s="682"/>
      <c r="O189" s="682"/>
      <c r="P189" s="14" t="s">
        <v>3</v>
      </c>
      <c r="Q189" s="145" t="s">
        <v>3</v>
      </c>
      <c r="R189" s="145" t="s">
        <v>3</v>
      </c>
      <c r="S189" s="79" t="s">
        <v>3</v>
      </c>
      <c r="T189" s="683"/>
      <c r="U189" s="684"/>
      <c r="V189" s="685"/>
      <c r="W189" s="14" t="s">
        <v>3</v>
      </c>
      <c r="X189" s="145" t="s">
        <v>3</v>
      </c>
      <c r="Y189" s="145" t="s">
        <v>3</v>
      </c>
      <c r="Z189" s="79" t="s">
        <v>3</v>
      </c>
      <c r="AA189" s="683"/>
      <c r="AB189" s="684"/>
      <c r="AC189" s="684"/>
      <c r="AD189" s="14" t="s">
        <v>3</v>
      </c>
      <c r="AE189" s="16" t="s">
        <v>3</v>
      </c>
      <c r="AF189" s="16" t="s">
        <v>3</v>
      </c>
      <c r="AG189" s="16" t="s">
        <v>3</v>
      </c>
      <c r="AH189" s="16" t="s">
        <v>3</v>
      </c>
      <c r="AI189" s="79" t="s">
        <v>3</v>
      </c>
      <c r="AJ189" s="171"/>
      <c r="AK189" s="79" t="s">
        <v>3</v>
      </c>
      <c r="AL189" s="173"/>
      <c r="AM189" s="14" t="s">
        <v>3</v>
      </c>
      <c r="AN189" s="79" t="s">
        <v>3</v>
      </c>
      <c r="AO189" s="686"/>
      <c r="AP189" s="687"/>
      <c r="AQ189" s="687"/>
      <c r="AR189" s="687"/>
      <c r="AS189" s="251" t="str">
        <f t="shared" si="75"/>
        <v/>
      </c>
      <c r="AT189" s="14" t="s">
        <v>3</v>
      </c>
      <c r="AU189" s="16" t="s">
        <v>3</v>
      </c>
      <c r="AV189" s="154" t="s">
        <v>3</v>
      </c>
      <c r="AW189" s="159" t="s">
        <v>3</v>
      </c>
      <c r="AX189" s="79" t="s">
        <v>3</v>
      </c>
      <c r="AY189" s="79" t="s">
        <v>3</v>
      </c>
      <c r="AZ189" s="154" t="s">
        <v>3</v>
      </c>
      <c r="BA189" s="259"/>
      <c r="BB189" s="657" t="str">
        <f>IF($F$12="","",IF($BA189="","",HLOOKUP($F$12,別紙mast!$D$4:$K$7,3,FALSE)))</f>
        <v/>
      </c>
      <c r="BC189" s="657"/>
      <c r="BD189" s="260" t="str">
        <f t="shared" si="102"/>
        <v/>
      </c>
      <c r="BE189" s="260" t="str">
        <f>IF($F$12="","",IF($BA189="","",HLOOKUP($F$12,別紙mast!$D$9:$K$11,3,FALSE)))</f>
        <v/>
      </c>
      <c r="BF189" s="175" t="str">
        <f t="shared" si="103"/>
        <v/>
      </c>
      <c r="BG189" s="272"/>
      <c r="BH189" s="656" t="str">
        <f>IF($F$12="","",IF($BG189="","",HLOOKUP($F$12,別紙mast!$D$4:$K$7,4,FALSE)))</f>
        <v/>
      </c>
      <c r="BI189" s="656"/>
      <c r="BJ189" s="261" t="str">
        <f t="shared" si="83"/>
        <v/>
      </c>
      <c r="BK189" s="264"/>
      <c r="BL189" s="265"/>
      <c r="BM189" s="265"/>
      <c r="BN189" s="266"/>
      <c r="BO189" s="222"/>
      <c r="BP189" s="223"/>
      <c r="BQ189" s="223"/>
      <c r="BR189" s="224"/>
      <c r="BS189" s="267"/>
      <c r="BT189" s="268"/>
      <c r="BU189" s="270" t="str">
        <f t="shared" si="84"/>
        <v/>
      </c>
      <c r="BV189" s="269" t="str">
        <f t="shared" si="85"/>
        <v/>
      </c>
      <c r="BW189" s="247" t="str">
        <f t="shared" si="86"/>
        <v/>
      </c>
      <c r="BX189" s="271" t="str">
        <f t="shared" si="76"/>
        <v/>
      </c>
      <c r="BY189" s="410" t="str">
        <f t="shared" si="87"/>
        <v/>
      </c>
      <c r="BZ189" s="239"/>
      <c r="CA189" s="239"/>
      <c r="CB189" s="247" t="str">
        <f t="shared" si="77"/>
        <v/>
      </c>
      <c r="CC189" s="247" t="str">
        <f t="shared" si="78"/>
        <v/>
      </c>
      <c r="CD189" s="247" t="str">
        <f t="shared" si="79"/>
        <v/>
      </c>
      <c r="CE189" s="247" t="str">
        <f t="shared" si="80"/>
        <v/>
      </c>
      <c r="CF189" s="115"/>
      <c r="CG189" s="200" t="str">
        <f t="shared" si="88"/>
        <v/>
      </c>
      <c r="CH189" s="199" t="str">
        <f t="shared" si="89"/>
        <v/>
      </c>
      <c r="CI189" s="199" t="str">
        <f t="shared" si="90"/>
        <v/>
      </c>
      <c r="CJ189" s="199" t="str">
        <f t="shared" si="91"/>
        <v/>
      </c>
      <c r="CK189" s="203" t="str">
        <f t="shared" si="92"/>
        <v/>
      </c>
      <c r="CL189" s="203" t="str">
        <f t="shared" si="93"/>
        <v/>
      </c>
      <c r="CM189" s="203" t="str">
        <f t="shared" si="94"/>
        <v/>
      </c>
      <c r="CN189" s="203" t="str">
        <f t="shared" si="95"/>
        <v/>
      </c>
      <c r="CO189" s="199" t="str">
        <f t="shared" si="81"/>
        <v/>
      </c>
      <c r="CP189" s="226" t="str">
        <f t="shared" si="82"/>
        <v/>
      </c>
      <c r="CQ189" s="203" t="str">
        <f t="shared" si="96"/>
        <v/>
      </c>
      <c r="CR189" s="203" t="str">
        <f t="shared" si="97"/>
        <v/>
      </c>
      <c r="CS189" s="203" t="str">
        <f t="shared" si="98"/>
        <v/>
      </c>
      <c r="CT189" s="256" t="str">
        <f t="shared" si="99"/>
        <v/>
      </c>
      <c r="CU189" s="257" t="str">
        <f t="shared" si="100"/>
        <v/>
      </c>
      <c r="CV189" s="258" t="str">
        <f t="shared" si="101"/>
        <v/>
      </c>
      <c r="CW189" s="115"/>
      <c r="CX189" s="115"/>
      <c r="CY189" s="115"/>
      <c r="CZ189" s="115"/>
      <c r="DA189" s="115"/>
      <c r="DB189" s="115"/>
      <c r="DC189" s="115"/>
      <c r="DD189" s="115"/>
      <c r="DE189" s="115"/>
      <c r="DF189" s="115"/>
      <c r="DG189" s="115"/>
      <c r="DH189" s="115"/>
      <c r="DI189" s="125"/>
    </row>
    <row r="190" spans="2:113" ht="15.95" customHeight="1">
      <c r="B190" s="161">
        <v>160</v>
      </c>
      <c r="C190" s="670"/>
      <c r="D190" s="671"/>
      <c r="E190" s="671"/>
      <c r="F190" s="672"/>
      <c r="G190" s="673"/>
      <c r="H190" s="673"/>
      <c r="I190" s="674"/>
      <c r="J190" s="675"/>
      <c r="K190" s="682"/>
      <c r="L190" s="682"/>
      <c r="M190" s="682"/>
      <c r="N190" s="682"/>
      <c r="O190" s="682"/>
      <c r="P190" s="14" t="s">
        <v>3</v>
      </c>
      <c r="Q190" s="145" t="s">
        <v>3</v>
      </c>
      <c r="R190" s="145" t="s">
        <v>3</v>
      </c>
      <c r="S190" s="79" t="s">
        <v>3</v>
      </c>
      <c r="T190" s="683"/>
      <c r="U190" s="684"/>
      <c r="V190" s="685"/>
      <c r="W190" s="14" t="s">
        <v>3</v>
      </c>
      <c r="X190" s="145" t="s">
        <v>3</v>
      </c>
      <c r="Y190" s="145" t="s">
        <v>3</v>
      </c>
      <c r="Z190" s="79" t="s">
        <v>3</v>
      </c>
      <c r="AA190" s="683"/>
      <c r="AB190" s="684"/>
      <c r="AC190" s="684"/>
      <c r="AD190" s="14" t="s">
        <v>3</v>
      </c>
      <c r="AE190" s="16" t="s">
        <v>3</v>
      </c>
      <c r="AF190" s="16" t="s">
        <v>3</v>
      </c>
      <c r="AG190" s="16" t="s">
        <v>3</v>
      </c>
      <c r="AH190" s="16" t="s">
        <v>3</v>
      </c>
      <c r="AI190" s="79" t="s">
        <v>3</v>
      </c>
      <c r="AJ190" s="171"/>
      <c r="AK190" s="79" t="s">
        <v>3</v>
      </c>
      <c r="AL190" s="173"/>
      <c r="AM190" s="14" t="s">
        <v>3</v>
      </c>
      <c r="AN190" s="79" t="s">
        <v>3</v>
      </c>
      <c r="AO190" s="686"/>
      <c r="AP190" s="687"/>
      <c r="AQ190" s="687"/>
      <c r="AR190" s="687"/>
      <c r="AS190" s="251" t="str">
        <f t="shared" si="75"/>
        <v/>
      </c>
      <c r="AT190" s="15" t="s">
        <v>3</v>
      </c>
      <c r="AU190" s="16" t="s">
        <v>3</v>
      </c>
      <c r="AV190" s="154" t="s">
        <v>3</v>
      </c>
      <c r="AW190" s="159" t="s">
        <v>3</v>
      </c>
      <c r="AX190" s="79" t="s">
        <v>3</v>
      </c>
      <c r="AY190" s="79" t="s">
        <v>3</v>
      </c>
      <c r="AZ190" s="154" t="s">
        <v>3</v>
      </c>
      <c r="BA190" s="259"/>
      <c r="BB190" s="657" t="str">
        <f>IF($F$12="","",IF($BA190="","",HLOOKUP($F$12,別紙mast!$D$4:$K$7,3,FALSE)))</f>
        <v/>
      </c>
      <c r="BC190" s="657"/>
      <c r="BD190" s="260" t="str">
        <f t="shared" si="102"/>
        <v/>
      </c>
      <c r="BE190" s="260" t="str">
        <f>IF($F$12="","",IF($BA190="","",HLOOKUP($F$12,別紙mast!$D$9:$K$11,3,FALSE)))</f>
        <v/>
      </c>
      <c r="BF190" s="175" t="str">
        <f t="shared" si="103"/>
        <v/>
      </c>
      <c r="BG190" s="272"/>
      <c r="BH190" s="656" t="str">
        <f>IF($F$12="","",IF($BG190="","",HLOOKUP($F$12,別紙mast!$D$4:$K$7,4,FALSE)))</f>
        <v/>
      </c>
      <c r="BI190" s="656"/>
      <c r="BJ190" s="261" t="str">
        <f t="shared" si="83"/>
        <v/>
      </c>
      <c r="BK190" s="264"/>
      <c r="BL190" s="265"/>
      <c r="BM190" s="265"/>
      <c r="BN190" s="266"/>
      <c r="BO190" s="222"/>
      <c r="BP190" s="223"/>
      <c r="BQ190" s="223"/>
      <c r="BR190" s="224"/>
      <c r="BS190" s="267"/>
      <c r="BT190" s="268"/>
      <c r="BU190" s="270" t="str">
        <f t="shared" si="84"/>
        <v/>
      </c>
      <c r="BV190" s="269" t="str">
        <f t="shared" si="85"/>
        <v/>
      </c>
      <c r="BW190" s="247" t="str">
        <f t="shared" si="86"/>
        <v/>
      </c>
      <c r="BX190" s="271" t="str">
        <f t="shared" si="76"/>
        <v/>
      </c>
      <c r="BY190" s="410" t="str">
        <f t="shared" si="87"/>
        <v/>
      </c>
      <c r="BZ190" s="239"/>
      <c r="CA190" s="239"/>
      <c r="CB190" s="247" t="str">
        <f t="shared" si="77"/>
        <v/>
      </c>
      <c r="CC190" s="247" t="str">
        <f t="shared" si="78"/>
        <v/>
      </c>
      <c r="CD190" s="247" t="str">
        <f t="shared" si="79"/>
        <v/>
      </c>
      <c r="CE190" s="247" t="str">
        <f t="shared" si="80"/>
        <v/>
      </c>
      <c r="CF190" s="115"/>
      <c r="CG190" s="200" t="str">
        <f t="shared" si="88"/>
        <v/>
      </c>
      <c r="CH190" s="199" t="str">
        <f t="shared" si="89"/>
        <v/>
      </c>
      <c r="CI190" s="199" t="str">
        <f t="shared" si="90"/>
        <v/>
      </c>
      <c r="CJ190" s="199" t="str">
        <f t="shared" si="91"/>
        <v/>
      </c>
      <c r="CK190" s="203" t="str">
        <f t="shared" si="92"/>
        <v/>
      </c>
      <c r="CL190" s="203" t="str">
        <f t="shared" si="93"/>
        <v/>
      </c>
      <c r="CM190" s="203" t="str">
        <f t="shared" si="94"/>
        <v/>
      </c>
      <c r="CN190" s="203" t="str">
        <f t="shared" si="95"/>
        <v/>
      </c>
      <c r="CO190" s="199" t="str">
        <f t="shared" si="81"/>
        <v/>
      </c>
      <c r="CP190" s="226" t="str">
        <f t="shared" si="82"/>
        <v/>
      </c>
      <c r="CQ190" s="203" t="str">
        <f t="shared" si="96"/>
        <v/>
      </c>
      <c r="CR190" s="203" t="str">
        <f t="shared" si="97"/>
        <v/>
      </c>
      <c r="CS190" s="203" t="str">
        <f t="shared" si="98"/>
        <v/>
      </c>
      <c r="CT190" s="256" t="str">
        <f t="shared" si="99"/>
        <v/>
      </c>
      <c r="CU190" s="257" t="str">
        <f t="shared" si="100"/>
        <v/>
      </c>
      <c r="CV190" s="258" t="str">
        <f t="shared" si="101"/>
        <v/>
      </c>
      <c r="CW190" s="115"/>
      <c r="CX190" s="115"/>
      <c r="CY190" s="115"/>
      <c r="CZ190" s="115"/>
      <c r="DA190" s="115"/>
      <c r="DB190" s="115"/>
      <c r="DC190" s="115"/>
      <c r="DD190" s="115"/>
      <c r="DE190" s="115"/>
      <c r="DF190" s="115"/>
      <c r="DG190" s="115"/>
      <c r="DH190" s="115"/>
      <c r="DI190" s="125"/>
    </row>
    <row r="191" spans="2:113" ht="15.95" customHeight="1">
      <c r="B191" s="161">
        <v>161</v>
      </c>
      <c r="C191" s="670"/>
      <c r="D191" s="671"/>
      <c r="E191" s="671"/>
      <c r="F191" s="672"/>
      <c r="G191" s="673"/>
      <c r="H191" s="673"/>
      <c r="I191" s="674"/>
      <c r="J191" s="675"/>
      <c r="K191" s="682"/>
      <c r="L191" s="682"/>
      <c r="M191" s="682"/>
      <c r="N191" s="682"/>
      <c r="O191" s="682"/>
      <c r="P191" s="14" t="s">
        <v>3</v>
      </c>
      <c r="Q191" s="145" t="s">
        <v>3</v>
      </c>
      <c r="R191" s="145" t="s">
        <v>3</v>
      </c>
      <c r="S191" s="79" t="s">
        <v>3</v>
      </c>
      <c r="T191" s="683"/>
      <c r="U191" s="684"/>
      <c r="V191" s="685"/>
      <c r="W191" s="14" t="s">
        <v>3</v>
      </c>
      <c r="X191" s="145" t="s">
        <v>3</v>
      </c>
      <c r="Y191" s="145" t="s">
        <v>3</v>
      </c>
      <c r="Z191" s="79" t="s">
        <v>3</v>
      </c>
      <c r="AA191" s="683"/>
      <c r="AB191" s="684"/>
      <c r="AC191" s="684"/>
      <c r="AD191" s="14" t="s">
        <v>3</v>
      </c>
      <c r="AE191" s="16" t="s">
        <v>3</v>
      </c>
      <c r="AF191" s="16" t="s">
        <v>3</v>
      </c>
      <c r="AG191" s="16" t="s">
        <v>3</v>
      </c>
      <c r="AH191" s="16" t="s">
        <v>3</v>
      </c>
      <c r="AI191" s="79" t="s">
        <v>3</v>
      </c>
      <c r="AJ191" s="171"/>
      <c r="AK191" s="79" t="s">
        <v>3</v>
      </c>
      <c r="AL191" s="173"/>
      <c r="AM191" s="14" t="s">
        <v>3</v>
      </c>
      <c r="AN191" s="79" t="s">
        <v>3</v>
      </c>
      <c r="AO191" s="686"/>
      <c r="AP191" s="687"/>
      <c r="AQ191" s="687"/>
      <c r="AR191" s="687"/>
      <c r="AS191" s="251" t="str">
        <f t="shared" ref="AS191:AS222" si="104">IF(OR(AO191="",AO191="記載なし"),"",HLOOKUP($AO191,$CB$30:$CE$230,ROW(AS162),1))&amp;""</f>
        <v/>
      </c>
      <c r="AT191" s="14" t="s">
        <v>3</v>
      </c>
      <c r="AU191" s="16" t="s">
        <v>3</v>
      </c>
      <c r="AV191" s="154" t="s">
        <v>3</v>
      </c>
      <c r="AW191" s="159" t="s">
        <v>3</v>
      </c>
      <c r="AX191" s="79" t="s">
        <v>3</v>
      </c>
      <c r="AY191" s="79" t="s">
        <v>3</v>
      </c>
      <c r="AZ191" s="154" t="s">
        <v>3</v>
      </c>
      <c r="BA191" s="259"/>
      <c r="BB191" s="657" t="str">
        <f>IF($F$12="","",IF($BA191="","",HLOOKUP($F$12,別紙mast!$D$4:$K$7,3,FALSE)))</f>
        <v/>
      </c>
      <c r="BC191" s="657"/>
      <c r="BD191" s="260" t="str">
        <f t="shared" si="102"/>
        <v/>
      </c>
      <c r="BE191" s="260" t="str">
        <f>IF($F$12="","",IF($BA191="","",HLOOKUP($F$12,別紙mast!$D$9:$K$11,3,FALSE)))</f>
        <v/>
      </c>
      <c r="BF191" s="175" t="str">
        <f t="shared" si="103"/>
        <v/>
      </c>
      <c r="BG191" s="272"/>
      <c r="BH191" s="656" t="str">
        <f>IF($F$12="","",IF($BG191="","",HLOOKUP($F$12,別紙mast!$D$4:$K$7,4,FALSE)))</f>
        <v/>
      </c>
      <c r="BI191" s="656"/>
      <c r="BJ191" s="261" t="str">
        <f t="shared" si="83"/>
        <v/>
      </c>
      <c r="BK191" s="264"/>
      <c r="BL191" s="265"/>
      <c r="BM191" s="265"/>
      <c r="BN191" s="266"/>
      <c r="BO191" s="222"/>
      <c r="BP191" s="223"/>
      <c r="BQ191" s="223"/>
      <c r="BR191" s="224"/>
      <c r="BS191" s="267"/>
      <c r="BT191" s="268"/>
      <c r="BU191" s="270" t="str">
        <f t="shared" si="84"/>
        <v/>
      </c>
      <c r="BV191" s="269" t="str">
        <f t="shared" si="85"/>
        <v/>
      </c>
      <c r="BW191" s="247" t="str">
        <f t="shared" si="86"/>
        <v/>
      </c>
      <c r="BX191" s="271" t="str">
        <f t="shared" ref="BX191:BX222" si="105">IF($BS191="","",IF($BS191=0,"ー",IF($I$5="■","ー",SUM((100-$BW191)/100))))</f>
        <v/>
      </c>
      <c r="BY191" s="410" t="str">
        <f t="shared" si="87"/>
        <v/>
      </c>
      <c r="BZ191" s="239"/>
      <c r="CA191" s="239"/>
      <c r="CB191" s="247" t="str">
        <f t="shared" ref="CB191:CB222" si="106">IF(OR(BU191="",BW191=""),"",IF(AND($BU191&gt;=20,$BW191&gt;=100,$BD191="○",$BF191="○"),"○","×"))</f>
        <v/>
      </c>
      <c r="CC191" s="247" t="str">
        <f t="shared" ref="CC191:CC222" si="107">IF(OR(BU191="",BW191=""),"",IF(AND($BU191&gt;=20,$BW191&gt;=100,$BD191="適"),"×",IF(AND($BU191&gt;=20,$BW191&gt;=75,$BW191&lt;100,$BD191="○",$BF191="○"),"○","×")))</f>
        <v/>
      </c>
      <c r="CD191" s="247" t="str">
        <f t="shared" ref="CD191:CD222" si="108">IF(OR(BU191="",BW191=""),"",IF(AND($BU191&gt;=20,$BD191="○",$BF191="○"),"○","×"))</f>
        <v/>
      </c>
      <c r="CE191" s="247" t="str">
        <f t="shared" ref="CE191:CE222" si="109">IF(OR(BU191="",BW191=""),"",IF(AND($BU191&gt;=20,$BW191&gt;=50,$BW191&lt;75,$BD191="○",$BF191="○"),"○","×"))</f>
        <v/>
      </c>
      <c r="CF191" s="115"/>
      <c r="CG191" s="200" t="str">
        <f t="shared" si="88"/>
        <v/>
      </c>
      <c r="CH191" s="199" t="str">
        <f t="shared" si="89"/>
        <v/>
      </c>
      <c r="CI191" s="199" t="str">
        <f t="shared" si="90"/>
        <v/>
      </c>
      <c r="CJ191" s="199" t="str">
        <f t="shared" si="91"/>
        <v/>
      </c>
      <c r="CK191" s="203" t="str">
        <f t="shared" si="92"/>
        <v/>
      </c>
      <c r="CL191" s="203" t="str">
        <f t="shared" si="93"/>
        <v/>
      </c>
      <c r="CM191" s="203" t="str">
        <f t="shared" si="94"/>
        <v/>
      </c>
      <c r="CN191" s="203" t="str">
        <f t="shared" si="95"/>
        <v/>
      </c>
      <c r="CO191" s="199" t="str">
        <f t="shared" ref="CO191:CO222" si="110">IF($BS191="","",SUM($BS191*$I191))</f>
        <v/>
      </c>
      <c r="CP191" s="226" t="str">
        <f t="shared" ref="CP191:CP222" si="111">IF($BT191="","",SUM($BT191*$I191))</f>
        <v/>
      </c>
      <c r="CQ191" s="203" t="str">
        <f t="shared" si="96"/>
        <v/>
      </c>
      <c r="CR191" s="203" t="str">
        <f t="shared" si="97"/>
        <v/>
      </c>
      <c r="CS191" s="203" t="str">
        <f t="shared" si="98"/>
        <v/>
      </c>
      <c r="CT191" s="256" t="str">
        <f t="shared" si="99"/>
        <v/>
      </c>
      <c r="CU191" s="257" t="str">
        <f t="shared" si="100"/>
        <v/>
      </c>
      <c r="CV191" s="258" t="str">
        <f t="shared" si="101"/>
        <v/>
      </c>
      <c r="CW191" s="115"/>
      <c r="CX191" s="115"/>
      <c r="CY191" s="115"/>
      <c r="CZ191" s="115"/>
      <c r="DA191" s="115"/>
      <c r="DB191" s="115"/>
      <c r="DC191" s="115"/>
      <c r="DD191" s="115"/>
      <c r="DE191" s="115"/>
      <c r="DF191" s="115"/>
      <c r="DG191" s="115"/>
      <c r="DH191" s="115"/>
      <c r="DI191" s="125"/>
    </row>
    <row r="192" spans="2:113" ht="15.95" customHeight="1">
      <c r="B192" s="161">
        <v>162</v>
      </c>
      <c r="C192" s="670"/>
      <c r="D192" s="671"/>
      <c r="E192" s="671"/>
      <c r="F192" s="672"/>
      <c r="G192" s="673"/>
      <c r="H192" s="673"/>
      <c r="I192" s="674"/>
      <c r="J192" s="675"/>
      <c r="K192" s="682"/>
      <c r="L192" s="682"/>
      <c r="M192" s="682"/>
      <c r="N192" s="682"/>
      <c r="O192" s="682"/>
      <c r="P192" s="14" t="s">
        <v>3</v>
      </c>
      <c r="Q192" s="145" t="s">
        <v>3</v>
      </c>
      <c r="R192" s="145" t="s">
        <v>3</v>
      </c>
      <c r="S192" s="79" t="s">
        <v>3</v>
      </c>
      <c r="T192" s="683"/>
      <c r="U192" s="684"/>
      <c r="V192" s="685"/>
      <c r="W192" s="14" t="s">
        <v>3</v>
      </c>
      <c r="X192" s="145" t="s">
        <v>3</v>
      </c>
      <c r="Y192" s="145" t="s">
        <v>3</v>
      </c>
      <c r="Z192" s="79" t="s">
        <v>3</v>
      </c>
      <c r="AA192" s="683"/>
      <c r="AB192" s="684"/>
      <c r="AC192" s="684"/>
      <c r="AD192" s="14" t="s">
        <v>3</v>
      </c>
      <c r="AE192" s="16" t="s">
        <v>3</v>
      </c>
      <c r="AF192" s="16" t="s">
        <v>3</v>
      </c>
      <c r="AG192" s="16" t="s">
        <v>3</v>
      </c>
      <c r="AH192" s="16" t="s">
        <v>3</v>
      </c>
      <c r="AI192" s="79" t="s">
        <v>3</v>
      </c>
      <c r="AJ192" s="171"/>
      <c r="AK192" s="79" t="s">
        <v>3</v>
      </c>
      <c r="AL192" s="173"/>
      <c r="AM192" s="14" t="s">
        <v>3</v>
      </c>
      <c r="AN192" s="79" t="s">
        <v>3</v>
      </c>
      <c r="AO192" s="686"/>
      <c r="AP192" s="687"/>
      <c r="AQ192" s="687"/>
      <c r="AR192" s="687"/>
      <c r="AS192" s="251" t="str">
        <f t="shared" si="104"/>
        <v/>
      </c>
      <c r="AT192" s="14" t="s">
        <v>3</v>
      </c>
      <c r="AU192" s="16" t="s">
        <v>3</v>
      </c>
      <c r="AV192" s="154" t="s">
        <v>3</v>
      </c>
      <c r="AW192" s="159" t="s">
        <v>3</v>
      </c>
      <c r="AX192" s="79" t="s">
        <v>3</v>
      </c>
      <c r="AY192" s="79" t="s">
        <v>3</v>
      </c>
      <c r="AZ192" s="154" t="s">
        <v>3</v>
      </c>
      <c r="BA192" s="259"/>
      <c r="BB192" s="657" t="str">
        <f>IF($F$12="","",IF($BA192="","",HLOOKUP($F$12,別紙mast!$D$4:$K$7,3,FALSE)))</f>
        <v/>
      </c>
      <c r="BC192" s="657"/>
      <c r="BD192" s="260" t="str">
        <f t="shared" si="102"/>
        <v/>
      </c>
      <c r="BE192" s="260" t="str">
        <f>IF($F$12="","",IF($BA192="","",HLOOKUP($F$12,別紙mast!$D$9:$K$11,3,FALSE)))</f>
        <v/>
      </c>
      <c r="BF192" s="175" t="str">
        <f t="shared" si="103"/>
        <v/>
      </c>
      <c r="BG192" s="272"/>
      <c r="BH192" s="656" t="str">
        <f>IF($F$12="","",IF($BG192="","",HLOOKUP($F$12,別紙mast!$D$4:$K$7,4,FALSE)))</f>
        <v/>
      </c>
      <c r="BI192" s="656"/>
      <c r="BJ192" s="261" t="str">
        <f t="shared" si="83"/>
        <v/>
      </c>
      <c r="BK192" s="264"/>
      <c r="BL192" s="265"/>
      <c r="BM192" s="265"/>
      <c r="BN192" s="266"/>
      <c r="BO192" s="222"/>
      <c r="BP192" s="223"/>
      <c r="BQ192" s="223"/>
      <c r="BR192" s="224"/>
      <c r="BS192" s="267"/>
      <c r="BT192" s="268"/>
      <c r="BU192" s="270" t="str">
        <f t="shared" si="84"/>
        <v/>
      </c>
      <c r="BV192" s="269" t="str">
        <f t="shared" si="85"/>
        <v/>
      </c>
      <c r="BW192" s="247" t="str">
        <f t="shared" si="86"/>
        <v/>
      </c>
      <c r="BX192" s="271" t="str">
        <f t="shared" si="105"/>
        <v/>
      </c>
      <c r="BY192" s="410" t="str">
        <f t="shared" si="87"/>
        <v/>
      </c>
      <c r="BZ192" s="239"/>
      <c r="CA192" s="239"/>
      <c r="CB192" s="247" t="str">
        <f t="shared" si="106"/>
        <v/>
      </c>
      <c r="CC192" s="247" t="str">
        <f t="shared" si="107"/>
        <v/>
      </c>
      <c r="CD192" s="247" t="str">
        <f t="shared" si="108"/>
        <v/>
      </c>
      <c r="CE192" s="247" t="str">
        <f t="shared" si="109"/>
        <v/>
      </c>
      <c r="CF192" s="115"/>
      <c r="CG192" s="200" t="str">
        <f t="shared" si="88"/>
        <v/>
      </c>
      <c r="CH192" s="199" t="str">
        <f t="shared" si="89"/>
        <v/>
      </c>
      <c r="CI192" s="199" t="str">
        <f t="shared" si="90"/>
        <v/>
      </c>
      <c r="CJ192" s="199" t="str">
        <f t="shared" si="91"/>
        <v/>
      </c>
      <c r="CK192" s="203" t="str">
        <f t="shared" si="92"/>
        <v/>
      </c>
      <c r="CL192" s="203" t="str">
        <f t="shared" si="93"/>
        <v/>
      </c>
      <c r="CM192" s="203" t="str">
        <f t="shared" si="94"/>
        <v/>
      </c>
      <c r="CN192" s="203" t="str">
        <f t="shared" si="95"/>
        <v/>
      </c>
      <c r="CO192" s="199" t="str">
        <f t="shared" si="110"/>
        <v/>
      </c>
      <c r="CP192" s="226" t="str">
        <f t="shared" si="111"/>
        <v/>
      </c>
      <c r="CQ192" s="203" t="str">
        <f t="shared" si="96"/>
        <v/>
      </c>
      <c r="CR192" s="203" t="str">
        <f t="shared" si="97"/>
        <v/>
      </c>
      <c r="CS192" s="203" t="str">
        <f t="shared" si="98"/>
        <v/>
      </c>
      <c r="CT192" s="256" t="str">
        <f t="shared" si="99"/>
        <v/>
      </c>
      <c r="CU192" s="257" t="str">
        <f t="shared" si="100"/>
        <v/>
      </c>
      <c r="CV192" s="258" t="str">
        <f t="shared" si="101"/>
        <v/>
      </c>
      <c r="CW192" s="115"/>
      <c r="CX192" s="115"/>
      <c r="CY192" s="115"/>
      <c r="CZ192" s="115"/>
      <c r="DA192" s="115"/>
      <c r="DB192" s="115"/>
      <c r="DC192" s="115"/>
      <c r="DD192" s="115"/>
      <c r="DE192" s="115"/>
      <c r="DF192" s="115"/>
      <c r="DG192" s="115"/>
      <c r="DH192" s="115"/>
      <c r="DI192" s="125"/>
    </row>
    <row r="193" spans="2:113" ht="15.95" customHeight="1">
      <c r="B193" s="161">
        <v>163</v>
      </c>
      <c r="C193" s="670"/>
      <c r="D193" s="671"/>
      <c r="E193" s="671"/>
      <c r="F193" s="672"/>
      <c r="G193" s="673"/>
      <c r="H193" s="673"/>
      <c r="I193" s="674"/>
      <c r="J193" s="675"/>
      <c r="K193" s="682"/>
      <c r="L193" s="682"/>
      <c r="M193" s="682"/>
      <c r="N193" s="682"/>
      <c r="O193" s="682"/>
      <c r="P193" s="14" t="s">
        <v>3</v>
      </c>
      <c r="Q193" s="145" t="s">
        <v>3</v>
      </c>
      <c r="R193" s="145" t="s">
        <v>3</v>
      </c>
      <c r="S193" s="79" t="s">
        <v>3</v>
      </c>
      <c r="T193" s="683"/>
      <c r="U193" s="684"/>
      <c r="V193" s="685"/>
      <c r="W193" s="14" t="s">
        <v>3</v>
      </c>
      <c r="X193" s="145" t="s">
        <v>3</v>
      </c>
      <c r="Y193" s="145" t="s">
        <v>3</v>
      </c>
      <c r="Z193" s="79" t="s">
        <v>3</v>
      </c>
      <c r="AA193" s="683"/>
      <c r="AB193" s="684"/>
      <c r="AC193" s="684"/>
      <c r="AD193" s="14" t="s">
        <v>3</v>
      </c>
      <c r="AE193" s="16" t="s">
        <v>3</v>
      </c>
      <c r="AF193" s="16" t="s">
        <v>3</v>
      </c>
      <c r="AG193" s="16" t="s">
        <v>3</v>
      </c>
      <c r="AH193" s="16" t="s">
        <v>3</v>
      </c>
      <c r="AI193" s="79" t="s">
        <v>3</v>
      </c>
      <c r="AJ193" s="171"/>
      <c r="AK193" s="79" t="s">
        <v>3</v>
      </c>
      <c r="AL193" s="173"/>
      <c r="AM193" s="14" t="s">
        <v>3</v>
      </c>
      <c r="AN193" s="79" t="s">
        <v>3</v>
      </c>
      <c r="AO193" s="686"/>
      <c r="AP193" s="687"/>
      <c r="AQ193" s="687"/>
      <c r="AR193" s="687"/>
      <c r="AS193" s="251" t="str">
        <f t="shared" si="104"/>
        <v/>
      </c>
      <c r="AT193" s="14" t="s">
        <v>3</v>
      </c>
      <c r="AU193" s="16" t="s">
        <v>3</v>
      </c>
      <c r="AV193" s="154" t="s">
        <v>3</v>
      </c>
      <c r="AW193" s="159" t="s">
        <v>3</v>
      </c>
      <c r="AX193" s="79" t="s">
        <v>3</v>
      </c>
      <c r="AY193" s="79" t="s">
        <v>3</v>
      </c>
      <c r="AZ193" s="154" t="s">
        <v>3</v>
      </c>
      <c r="BA193" s="259"/>
      <c r="BB193" s="657" t="str">
        <f>IF($F$12="","",IF($BA193="","",HLOOKUP($F$12,別紙mast!$D$4:$K$7,3,FALSE)))</f>
        <v/>
      </c>
      <c r="BC193" s="657"/>
      <c r="BD193" s="260" t="str">
        <f t="shared" si="102"/>
        <v/>
      </c>
      <c r="BE193" s="260" t="str">
        <f>IF($F$12="","",IF($BA193="","",HLOOKUP($F$12,別紙mast!$D$9:$K$11,3,FALSE)))</f>
        <v/>
      </c>
      <c r="BF193" s="175" t="str">
        <f t="shared" si="103"/>
        <v/>
      </c>
      <c r="BG193" s="272"/>
      <c r="BH193" s="656" t="str">
        <f>IF($F$12="","",IF($BG193="","",HLOOKUP($F$12,別紙mast!$D$4:$K$7,4,FALSE)))</f>
        <v/>
      </c>
      <c r="BI193" s="656"/>
      <c r="BJ193" s="261" t="str">
        <f t="shared" si="83"/>
        <v/>
      </c>
      <c r="BK193" s="264"/>
      <c r="BL193" s="265"/>
      <c r="BM193" s="265"/>
      <c r="BN193" s="266"/>
      <c r="BO193" s="222"/>
      <c r="BP193" s="223"/>
      <c r="BQ193" s="223"/>
      <c r="BR193" s="224"/>
      <c r="BS193" s="267"/>
      <c r="BT193" s="268"/>
      <c r="BU193" s="270" t="str">
        <f t="shared" si="84"/>
        <v/>
      </c>
      <c r="BV193" s="269" t="str">
        <f t="shared" si="85"/>
        <v/>
      </c>
      <c r="BW193" s="247" t="str">
        <f t="shared" si="86"/>
        <v/>
      </c>
      <c r="BX193" s="271" t="str">
        <f t="shared" si="105"/>
        <v/>
      </c>
      <c r="BY193" s="410" t="str">
        <f t="shared" si="87"/>
        <v/>
      </c>
      <c r="BZ193" s="239"/>
      <c r="CA193" s="239"/>
      <c r="CB193" s="247" t="str">
        <f t="shared" si="106"/>
        <v/>
      </c>
      <c r="CC193" s="247" t="str">
        <f t="shared" si="107"/>
        <v/>
      </c>
      <c r="CD193" s="247" t="str">
        <f t="shared" si="108"/>
        <v/>
      </c>
      <c r="CE193" s="247" t="str">
        <f t="shared" si="109"/>
        <v/>
      </c>
      <c r="CF193" s="115"/>
      <c r="CG193" s="200" t="str">
        <f t="shared" si="88"/>
        <v/>
      </c>
      <c r="CH193" s="199" t="str">
        <f t="shared" si="89"/>
        <v/>
      </c>
      <c r="CI193" s="199" t="str">
        <f t="shared" si="90"/>
        <v/>
      </c>
      <c r="CJ193" s="199" t="str">
        <f t="shared" si="91"/>
        <v/>
      </c>
      <c r="CK193" s="203" t="str">
        <f t="shared" si="92"/>
        <v/>
      </c>
      <c r="CL193" s="203" t="str">
        <f t="shared" si="93"/>
        <v/>
      </c>
      <c r="CM193" s="203" t="str">
        <f t="shared" si="94"/>
        <v/>
      </c>
      <c r="CN193" s="203" t="str">
        <f t="shared" si="95"/>
        <v/>
      </c>
      <c r="CO193" s="199" t="str">
        <f t="shared" si="110"/>
        <v/>
      </c>
      <c r="CP193" s="226" t="str">
        <f t="shared" si="111"/>
        <v/>
      </c>
      <c r="CQ193" s="203" t="str">
        <f t="shared" si="96"/>
        <v/>
      </c>
      <c r="CR193" s="203" t="str">
        <f t="shared" si="97"/>
        <v/>
      </c>
      <c r="CS193" s="203" t="str">
        <f t="shared" si="98"/>
        <v/>
      </c>
      <c r="CT193" s="256" t="str">
        <f t="shared" si="99"/>
        <v/>
      </c>
      <c r="CU193" s="257" t="str">
        <f t="shared" si="100"/>
        <v/>
      </c>
      <c r="CV193" s="258" t="str">
        <f t="shared" si="101"/>
        <v/>
      </c>
      <c r="CW193" s="115"/>
      <c r="CX193" s="115"/>
      <c r="CY193" s="115"/>
      <c r="CZ193" s="115"/>
      <c r="DA193" s="115"/>
      <c r="DB193" s="115"/>
      <c r="DC193" s="115"/>
      <c r="DD193" s="115"/>
      <c r="DE193" s="115"/>
      <c r="DF193" s="115"/>
      <c r="DG193" s="115"/>
      <c r="DH193" s="115"/>
      <c r="DI193" s="125"/>
    </row>
    <row r="194" spans="2:113" ht="15.95" customHeight="1">
      <c r="B194" s="161">
        <v>164</v>
      </c>
      <c r="C194" s="670"/>
      <c r="D194" s="671"/>
      <c r="E194" s="671"/>
      <c r="F194" s="672"/>
      <c r="G194" s="673"/>
      <c r="H194" s="673"/>
      <c r="I194" s="674"/>
      <c r="J194" s="675"/>
      <c r="K194" s="682"/>
      <c r="L194" s="682"/>
      <c r="M194" s="682"/>
      <c r="N194" s="682"/>
      <c r="O194" s="682"/>
      <c r="P194" s="14" t="s">
        <v>3</v>
      </c>
      <c r="Q194" s="145" t="s">
        <v>3</v>
      </c>
      <c r="R194" s="145" t="s">
        <v>3</v>
      </c>
      <c r="S194" s="79" t="s">
        <v>3</v>
      </c>
      <c r="T194" s="683"/>
      <c r="U194" s="684"/>
      <c r="V194" s="685"/>
      <c r="W194" s="14" t="s">
        <v>3</v>
      </c>
      <c r="X194" s="145" t="s">
        <v>3</v>
      </c>
      <c r="Y194" s="145" t="s">
        <v>3</v>
      </c>
      <c r="Z194" s="79" t="s">
        <v>3</v>
      </c>
      <c r="AA194" s="683"/>
      <c r="AB194" s="684"/>
      <c r="AC194" s="684"/>
      <c r="AD194" s="14" t="s">
        <v>3</v>
      </c>
      <c r="AE194" s="16" t="s">
        <v>3</v>
      </c>
      <c r="AF194" s="16" t="s">
        <v>3</v>
      </c>
      <c r="AG194" s="16" t="s">
        <v>3</v>
      </c>
      <c r="AH194" s="16" t="s">
        <v>3</v>
      </c>
      <c r="AI194" s="79" t="s">
        <v>3</v>
      </c>
      <c r="AJ194" s="171"/>
      <c r="AK194" s="79" t="s">
        <v>3</v>
      </c>
      <c r="AL194" s="173"/>
      <c r="AM194" s="14" t="s">
        <v>3</v>
      </c>
      <c r="AN194" s="79" t="s">
        <v>3</v>
      </c>
      <c r="AO194" s="686"/>
      <c r="AP194" s="687"/>
      <c r="AQ194" s="687"/>
      <c r="AR194" s="687"/>
      <c r="AS194" s="251" t="str">
        <f t="shared" si="104"/>
        <v/>
      </c>
      <c r="AT194" s="14" t="s">
        <v>3</v>
      </c>
      <c r="AU194" s="16" t="s">
        <v>3</v>
      </c>
      <c r="AV194" s="154" t="s">
        <v>3</v>
      </c>
      <c r="AW194" s="159" t="s">
        <v>3</v>
      </c>
      <c r="AX194" s="79" t="s">
        <v>3</v>
      </c>
      <c r="AY194" s="79" t="s">
        <v>3</v>
      </c>
      <c r="AZ194" s="154" t="s">
        <v>3</v>
      </c>
      <c r="BA194" s="259"/>
      <c r="BB194" s="657" t="str">
        <f>IF($F$12="","",IF($BA194="","",HLOOKUP($F$12,別紙mast!$D$4:$K$7,3,FALSE)))</f>
        <v/>
      </c>
      <c r="BC194" s="657"/>
      <c r="BD194" s="260" t="str">
        <f t="shared" si="102"/>
        <v/>
      </c>
      <c r="BE194" s="260" t="str">
        <f>IF($F$12="","",IF($BA194="","",HLOOKUP($F$12,別紙mast!$D$9:$K$11,3,FALSE)))</f>
        <v/>
      </c>
      <c r="BF194" s="175" t="str">
        <f t="shared" si="103"/>
        <v/>
      </c>
      <c r="BG194" s="272"/>
      <c r="BH194" s="656" t="str">
        <f>IF($F$12="","",IF($BG194="","",HLOOKUP($F$12,別紙mast!$D$4:$K$7,4,FALSE)))</f>
        <v/>
      </c>
      <c r="BI194" s="656"/>
      <c r="BJ194" s="261" t="str">
        <f t="shared" si="83"/>
        <v/>
      </c>
      <c r="BK194" s="264"/>
      <c r="BL194" s="265"/>
      <c r="BM194" s="265"/>
      <c r="BN194" s="266"/>
      <c r="BO194" s="222"/>
      <c r="BP194" s="223"/>
      <c r="BQ194" s="223"/>
      <c r="BR194" s="224"/>
      <c r="BS194" s="267"/>
      <c r="BT194" s="268"/>
      <c r="BU194" s="270" t="str">
        <f t="shared" si="84"/>
        <v/>
      </c>
      <c r="BV194" s="269" t="str">
        <f t="shared" si="85"/>
        <v/>
      </c>
      <c r="BW194" s="247" t="str">
        <f t="shared" si="86"/>
        <v/>
      </c>
      <c r="BX194" s="271" t="str">
        <f t="shared" si="105"/>
        <v/>
      </c>
      <c r="BY194" s="410" t="str">
        <f t="shared" si="87"/>
        <v/>
      </c>
      <c r="BZ194" s="239"/>
      <c r="CA194" s="239"/>
      <c r="CB194" s="247" t="str">
        <f t="shared" si="106"/>
        <v/>
      </c>
      <c r="CC194" s="247" t="str">
        <f t="shared" si="107"/>
        <v/>
      </c>
      <c r="CD194" s="247" t="str">
        <f t="shared" si="108"/>
        <v/>
      </c>
      <c r="CE194" s="247" t="str">
        <f t="shared" si="109"/>
        <v/>
      </c>
      <c r="CF194" s="115"/>
      <c r="CG194" s="200" t="str">
        <f t="shared" si="88"/>
        <v/>
      </c>
      <c r="CH194" s="199" t="str">
        <f t="shared" si="89"/>
        <v/>
      </c>
      <c r="CI194" s="199" t="str">
        <f t="shared" si="90"/>
        <v/>
      </c>
      <c r="CJ194" s="199" t="str">
        <f t="shared" si="91"/>
        <v/>
      </c>
      <c r="CK194" s="203" t="str">
        <f t="shared" si="92"/>
        <v/>
      </c>
      <c r="CL194" s="203" t="str">
        <f t="shared" si="93"/>
        <v/>
      </c>
      <c r="CM194" s="203" t="str">
        <f t="shared" si="94"/>
        <v/>
      </c>
      <c r="CN194" s="203" t="str">
        <f t="shared" si="95"/>
        <v/>
      </c>
      <c r="CO194" s="199" t="str">
        <f t="shared" si="110"/>
        <v/>
      </c>
      <c r="CP194" s="226" t="str">
        <f t="shared" si="111"/>
        <v/>
      </c>
      <c r="CQ194" s="203" t="str">
        <f t="shared" si="96"/>
        <v/>
      </c>
      <c r="CR194" s="203" t="str">
        <f t="shared" si="97"/>
        <v/>
      </c>
      <c r="CS194" s="203" t="str">
        <f t="shared" si="98"/>
        <v/>
      </c>
      <c r="CT194" s="256" t="str">
        <f t="shared" si="99"/>
        <v/>
      </c>
      <c r="CU194" s="257" t="str">
        <f t="shared" si="100"/>
        <v/>
      </c>
      <c r="CV194" s="258" t="str">
        <f t="shared" si="101"/>
        <v/>
      </c>
      <c r="CW194" s="115"/>
      <c r="CX194" s="115"/>
      <c r="CY194" s="115"/>
      <c r="CZ194" s="115"/>
      <c r="DA194" s="115"/>
      <c r="DB194" s="115"/>
      <c r="DC194" s="115"/>
      <c r="DD194" s="115"/>
      <c r="DE194" s="115"/>
      <c r="DF194" s="115"/>
      <c r="DG194" s="115"/>
      <c r="DH194" s="115"/>
      <c r="DI194" s="125"/>
    </row>
    <row r="195" spans="2:113" ht="15.95" customHeight="1">
      <c r="B195" s="161">
        <v>165</v>
      </c>
      <c r="C195" s="670"/>
      <c r="D195" s="671"/>
      <c r="E195" s="671"/>
      <c r="F195" s="672"/>
      <c r="G195" s="673"/>
      <c r="H195" s="673"/>
      <c r="I195" s="674"/>
      <c r="J195" s="675"/>
      <c r="K195" s="682"/>
      <c r="L195" s="682"/>
      <c r="M195" s="682"/>
      <c r="N195" s="682"/>
      <c r="O195" s="682"/>
      <c r="P195" s="14" t="s">
        <v>3</v>
      </c>
      <c r="Q195" s="145" t="s">
        <v>3</v>
      </c>
      <c r="R195" s="145" t="s">
        <v>3</v>
      </c>
      <c r="S195" s="79" t="s">
        <v>3</v>
      </c>
      <c r="T195" s="683"/>
      <c r="U195" s="684"/>
      <c r="V195" s="685"/>
      <c r="W195" s="14" t="s">
        <v>3</v>
      </c>
      <c r="X195" s="145" t="s">
        <v>3</v>
      </c>
      <c r="Y195" s="145" t="s">
        <v>3</v>
      </c>
      <c r="Z195" s="79" t="s">
        <v>3</v>
      </c>
      <c r="AA195" s="683"/>
      <c r="AB195" s="684"/>
      <c r="AC195" s="684"/>
      <c r="AD195" s="14" t="s">
        <v>3</v>
      </c>
      <c r="AE195" s="16" t="s">
        <v>3</v>
      </c>
      <c r="AF195" s="16" t="s">
        <v>3</v>
      </c>
      <c r="AG195" s="16" t="s">
        <v>3</v>
      </c>
      <c r="AH195" s="16" t="s">
        <v>3</v>
      </c>
      <c r="AI195" s="79" t="s">
        <v>3</v>
      </c>
      <c r="AJ195" s="171"/>
      <c r="AK195" s="79" t="s">
        <v>3</v>
      </c>
      <c r="AL195" s="173"/>
      <c r="AM195" s="14" t="s">
        <v>3</v>
      </c>
      <c r="AN195" s="79" t="s">
        <v>3</v>
      </c>
      <c r="AO195" s="686"/>
      <c r="AP195" s="687"/>
      <c r="AQ195" s="687"/>
      <c r="AR195" s="687"/>
      <c r="AS195" s="251" t="str">
        <f t="shared" si="104"/>
        <v/>
      </c>
      <c r="AT195" s="14" t="s">
        <v>3</v>
      </c>
      <c r="AU195" s="16" t="s">
        <v>3</v>
      </c>
      <c r="AV195" s="154" t="s">
        <v>3</v>
      </c>
      <c r="AW195" s="159" t="s">
        <v>3</v>
      </c>
      <c r="AX195" s="79" t="s">
        <v>3</v>
      </c>
      <c r="AY195" s="79" t="s">
        <v>3</v>
      </c>
      <c r="AZ195" s="154" t="s">
        <v>3</v>
      </c>
      <c r="BA195" s="259"/>
      <c r="BB195" s="657" t="str">
        <f>IF($F$12="","",IF($BA195="","",HLOOKUP($F$12,別紙mast!$D$4:$K$7,3,FALSE)))</f>
        <v/>
      </c>
      <c r="BC195" s="657"/>
      <c r="BD195" s="260" t="str">
        <f t="shared" si="102"/>
        <v/>
      </c>
      <c r="BE195" s="260" t="str">
        <f>IF($F$12="","",IF($BA195="","",HLOOKUP($F$12,別紙mast!$D$9:$K$11,3,FALSE)))</f>
        <v/>
      </c>
      <c r="BF195" s="175" t="str">
        <f t="shared" si="103"/>
        <v/>
      </c>
      <c r="BG195" s="272"/>
      <c r="BH195" s="656" t="str">
        <f>IF($F$12="","",IF($BG195="","",HLOOKUP($F$12,別紙mast!$D$4:$K$7,4,FALSE)))</f>
        <v/>
      </c>
      <c r="BI195" s="656"/>
      <c r="BJ195" s="261" t="str">
        <f t="shared" si="83"/>
        <v/>
      </c>
      <c r="BK195" s="264"/>
      <c r="BL195" s="265"/>
      <c r="BM195" s="265"/>
      <c r="BN195" s="266"/>
      <c r="BO195" s="222"/>
      <c r="BP195" s="223"/>
      <c r="BQ195" s="223"/>
      <c r="BR195" s="224"/>
      <c r="BS195" s="267"/>
      <c r="BT195" s="268"/>
      <c r="BU195" s="270" t="str">
        <f t="shared" si="84"/>
        <v/>
      </c>
      <c r="BV195" s="269" t="str">
        <f t="shared" si="85"/>
        <v/>
      </c>
      <c r="BW195" s="247" t="str">
        <f t="shared" si="86"/>
        <v/>
      </c>
      <c r="BX195" s="271" t="str">
        <f t="shared" si="105"/>
        <v/>
      </c>
      <c r="BY195" s="410" t="str">
        <f t="shared" si="87"/>
        <v/>
      </c>
      <c r="BZ195" s="239"/>
      <c r="CA195" s="239"/>
      <c r="CB195" s="247" t="str">
        <f t="shared" si="106"/>
        <v/>
      </c>
      <c r="CC195" s="247" t="str">
        <f t="shared" si="107"/>
        <v/>
      </c>
      <c r="CD195" s="247" t="str">
        <f t="shared" si="108"/>
        <v/>
      </c>
      <c r="CE195" s="247" t="str">
        <f t="shared" si="109"/>
        <v/>
      </c>
      <c r="CF195" s="115"/>
      <c r="CG195" s="200" t="str">
        <f t="shared" si="88"/>
        <v/>
      </c>
      <c r="CH195" s="199" t="str">
        <f t="shared" si="89"/>
        <v/>
      </c>
      <c r="CI195" s="199" t="str">
        <f t="shared" si="90"/>
        <v/>
      </c>
      <c r="CJ195" s="199" t="str">
        <f t="shared" si="91"/>
        <v/>
      </c>
      <c r="CK195" s="203" t="str">
        <f t="shared" si="92"/>
        <v/>
      </c>
      <c r="CL195" s="203" t="str">
        <f t="shared" si="93"/>
        <v/>
      </c>
      <c r="CM195" s="203" t="str">
        <f t="shared" si="94"/>
        <v/>
      </c>
      <c r="CN195" s="203" t="str">
        <f t="shared" si="95"/>
        <v/>
      </c>
      <c r="CO195" s="199" t="str">
        <f t="shared" si="110"/>
        <v/>
      </c>
      <c r="CP195" s="226" t="str">
        <f t="shared" si="111"/>
        <v/>
      </c>
      <c r="CQ195" s="203" t="str">
        <f t="shared" si="96"/>
        <v/>
      </c>
      <c r="CR195" s="203" t="str">
        <f t="shared" si="97"/>
        <v/>
      </c>
      <c r="CS195" s="203" t="str">
        <f t="shared" si="98"/>
        <v/>
      </c>
      <c r="CT195" s="256" t="str">
        <f t="shared" si="99"/>
        <v/>
      </c>
      <c r="CU195" s="257" t="str">
        <f t="shared" si="100"/>
        <v/>
      </c>
      <c r="CV195" s="258" t="str">
        <f t="shared" si="101"/>
        <v/>
      </c>
      <c r="CW195" s="115"/>
      <c r="CX195" s="115"/>
      <c r="CY195" s="115"/>
      <c r="CZ195" s="115"/>
      <c r="DA195" s="115"/>
      <c r="DB195" s="115"/>
      <c r="DC195" s="115"/>
      <c r="DD195" s="115"/>
      <c r="DE195" s="115"/>
      <c r="DF195" s="115"/>
      <c r="DG195" s="115"/>
      <c r="DH195" s="115"/>
      <c r="DI195" s="125"/>
    </row>
    <row r="196" spans="2:113" ht="15.95" customHeight="1">
      <c r="B196" s="161">
        <v>166</v>
      </c>
      <c r="C196" s="670"/>
      <c r="D196" s="671"/>
      <c r="E196" s="671"/>
      <c r="F196" s="672"/>
      <c r="G196" s="673"/>
      <c r="H196" s="673"/>
      <c r="I196" s="674"/>
      <c r="J196" s="675"/>
      <c r="K196" s="682"/>
      <c r="L196" s="682"/>
      <c r="M196" s="682"/>
      <c r="N196" s="682"/>
      <c r="O196" s="682"/>
      <c r="P196" s="14" t="s">
        <v>3</v>
      </c>
      <c r="Q196" s="145" t="s">
        <v>3</v>
      </c>
      <c r="R196" s="145" t="s">
        <v>3</v>
      </c>
      <c r="S196" s="79" t="s">
        <v>3</v>
      </c>
      <c r="T196" s="683"/>
      <c r="U196" s="684"/>
      <c r="V196" s="685"/>
      <c r="W196" s="14" t="s">
        <v>3</v>
      </c>
      <c r="X196" s="145" t="s">
        <v>3</v>
      </c>
      <c r="Y196" s="145" t="s">
        <v>3</v>
      </c>
      <c r="Z196" s="79" t="s">
        <v>3</v>
      </c>
      <c r="AA196" s="683"/>
      <c r="AB196" s="684"/>
      <c r="AC196" s="684"/>
      <c r="AD196" s="14" t="s">
        <v>3</v>
      </c>
      <c r="AE196" s="16" t="s">
        <v>3</v>
      </c>
      <c r="AF196" s="16" t="s">
        <v>3</v>
      </c>
      <c r="AG196" s="16" t="s">
        <v>3</v>
      </c>
      <c r="AH196" s="16" t="s">
        <v>3</v>
      </c>
      <c r="AI196" s="79" t="s">
        <v>3</v>
      </c>
      <c r="AJ196" s="171"/>
      <c r="AK196" s="79" t="s">
        <v>3</v>
      </c>
      <c r="AL196" s="173"/>
      <c r="AM196" s="14" t="s">
        <v>3</v>
      </c>
      <c r="AN196" s="79" t="s">
        <v>3</v>
      </c>
      <c r="AO196" s="686"/>
      <c r="AP196" s="687"/>
      <c r="AQ196" s="687"/>
      <c r="AR196" s="687"/>
      <c r="AS196" s="251" t="str">
        <f t="shared" si="104"/>
        <v/>
      </c>
      <c r="AT196" s="14" t="s">
        <v>3</v>
      </c>
      <c r="AU196" s="16" t="s">
        <v>3</v>
      </c>
      <c r="AV196" s="154" t="s">
        <v>3</v>
      </c>
      <c r="AW196" s="159" t="s">
        <v>3</v>
      </c>
      <c r="AX196" s="79" t="s">
        <v>3</v>
      </c>
      <c r="AY196" s="79" t="s">
        <v>3</v>
      </c>
      <c r="AZ196" s="154" t="s">
        <v>3</v>
      </c>
      <c r="BA196" s="259"/>
      <c r="BB196" s="657" t="str">
        <f>IF($F$12="","",IF($BA196="","",HLOOKUP($F$12,別紙mast!$D$4:$K$7,3,FALSE)))</f>
        <v/>
      </c>
      <c r="BC196" s="657"/>
      <c r="BD196" s="260" t="str">
        <f t="shared" si="102"/>
        <v/>
      </c>
      <c r="BE196" s="260" t="str">
        <f>IF($F$12="","",IF($BA196="","",HLOOKUP($F$12,別紙mast!$D$9:$K$11,3,FALSE)))</f>
        <v/>
      </c>
      <c r="BF196" s="175" t="str">
        <f t="shared" si="103"/>
        <v/>
      </c>
      <c r="BG196" s="272"/>
      <c r="BH196" s="656" t="str">
        <f>IF($F$12="","",IF($BG196="","",HLOOKUP($F$12,別紙mast!$D$4:$K$7,4,FALSE)))</f>
        <v/>
      </c>
      <c r="BI196" s="656"/>
      <c r="BJ196" s="261" t="str">
        <f t="shared" si="83"/>
        <v/>
      </c>
      <c r="BK196" s="264"/>
      <c r="BL196" s="265"/>
      <c r="BM196" s="265"/>
      <c r="BN196" s="266"/>
      <c r="BO196" s="222"/>
      <c r="BP196" s="223"/>
      <c r="BQ196" s="223"/>
      <c r="BR196" s="224"/>
      <c r="BS196" s="267"/>
      <c r="BT196" s="268"/>
      <c r="BU196" s="270" t="str">
        <f t="shared" si="84"/>
        <v/>
      </c>
      <c r="BV196" s="269" t="str">
        <f t="shared" si="85"/>
        <v/>
      </c>
      <c r="BW196" s="247" t="str">
        <f t="shared" si="86"/>
        <v/>
      </c>
      <c r="BX196" s="271" t="str">
        <f t="shared" si="105"/>
        <v/>
      </c>
      <c r="BY196" s="410" t="str">
        <f t="shared" si="87"/>
        <v/>
      </c>
      <c r="BZ196" s="239"/>
      <c r="CA196" s="239"/>
      <c r="CB196" s="247" t="str">
        <f t="shared" si="106"/>
        <v/>
      </c>
      <c r="CC196" s="247" t="str">
        <f t="shared" si="107"/>
        <v/>
      </c>
      <c r="CD196" s="247" t="str">
        <f t="shared" si="108"/>
        <v/>
      </c>
      <c r="CE196" s="247" t="str">
        <f t="shared" si="109"/>
        <v/>
      </c>
      <c r="CF196" s="115"/>
      <c r="CG196" s="200" t="str">
        <f t="shared" si="88"/>
        <v/>
      </c>
      <c r="CH196" s="199" t="str">
        <f t="shared" si="89"/>
        <v/>
      </c>
      <c r="CI196" s="199" t="str">
        <f t="shared" si="90"/>
        <v/>
      </c>
      <c r="CJ196" s="199" t="str">
        <f t="shared" si="91"/>
        <v/>
      </c>
      <c r="CK196" s="203" t="str">
        <f t="shared" si="92"/>
        <v/>
      </c>
      <c r="CL196" s="203" t="str">
        <f t="shared" si="93"/>
        <v/>
      </c>
      <c r="CM196" s="203" t="str">
        <f t="shared" si="94"/>
        <v/>
      </c>
      <c r="CN196" s="203" t="str">
        <f t="shared" si="95"/>
        <v/>
      </c>
      <c r="CO196" s="199" t="str">
        <f t="shared" si="110"/>
        <v/>
      </c>
      <c r="CP196" s="226" t="str">
        <f t="shared" si="111"/>
        <v/>
      </c>
      <c r="CQ196" s="203" t="str">
        <f t="shared" si="96"/>
        <v/>
      </c>
      <c r="CR196" s="203" t="str">
        <f t="shared" si="97"/>
        <v/>
      </c>
      <c r="CS196" s="203" t="str">
        <f t="shared" si="98"/>
        <v/>
      </c>
      <c r="CT196" s="256" t="str">
        <f t="shared" si="99"/>
        <v/>
      </c>
      <c r="CU196" s="257" t="str">
        <f t="shared" si="100"/>
        <v/>
      </c>
      <c r="CV196" s="258" t="str">
        <f t="shared" si="101"/>
        <v/>
      </c>
      <c r="CW196" s="115"/>
      <c r="CX196" s="115"/>
      <c r="CY196" s="115"/>
      <c r="CZ196" s="115"/>
      <c r="DA196" s="115"/>
      <c r="DB196" s="115"/>
      <c r="DC196" s="115"/>
      <c r="DD196" s="115"/>
      <c r="DE196" s="115"/>
      <c r="DF196" s="115"/>
      <c r="DG196" s="115"/>
      <c r="DH196" s="115"/>
      <c r="DI196" s="125"/>
    </row>
    <row r="197" spans="2:113" ht="15.95" customHeight="1">
      <c r="B197" s="161">
        <v>167</v>
      </c>
      <c r="C197" s="670"/>
      <c r="D197" s="671"/>
      <c r="E197" s="671"/>
      <c r="F197" s="672"/>
      <c r="G197" s="673"/>
      <c r="H197" s="673"/>
      <c r="I197" s="674"/>
      <c r="J197" s="675"/>
      <c r="K197" s="682"/>
      <c r="L197" s="682"/>
      <c r="M197" s="682"/>
      <c r="N197" s="682"/>
      <c r="O197" s="682"/>
      <c r="P197" s="14" t="s">
        <v>3</v>
      </c>
      <c r="Q197" s="145" t="s">
        <v>3</v>
      </c>
      <c r="R197" s="145" t="s">
        <v>3</v>
      </c>
      <c r="S197" s="79" t="s">
        <v>3</v>
      </c>
      <c r="T197" s="683"/>
      <c r="U197" s="684"/>
      <c r="V197" s="685"/>
      <c r="W197" s="14" t="s">
        <v>3</v>
      </c>
      <c r="X197" s="145" t="s">
        <v>3</v>
      </c>
      <c r="Y197" s="145" t="s">
        <v>3</v>
      </c>
      <c r="Z197" s="79" t="s">
        <v>3</v>
      </c>
      <c r="AA197" s="683"/>
      <c r="AB197" s="684"/>
      <c r="AC197" s="684"/>
      <c r="AD197" s="14" t="s">
        <v>3</v>
      </c>
      <c r="AE197" s="16" t="s">
        <v>3</v>
      </c>
      <c r="AF197" s="16" t="s">
        <v>3</v>
      </c>
      <c r="AG197" s="16" t="s">
        <v>3</v>
      </c>
      <c r="AH197" s="16" t="s">
        <v>3</v>
      </c>
      <c r="AI197" s="79" t="s">
        <v>3</v>
      </c>
      <c r="AJ197" s="171"/>
      <c r="AK197" s="79" t="s">
        <v>3</v>
      </c>
      <c r="AL197" s="173"/>
      <c r="AM197" s="14" t="s">
        <v>3</v>
      </c>
      <c r="AN197" s="79" t="s">
        <v>3</v>
      </c>
      <c r="AO197" s="686"/>
      <c r="AP197" s="687"/>
      <c r="AQ197" s="687"/>
      <c r="AR197" s="687"/>
      <c r="AS197" s="251" t="str">
        <f t="shared" si="104"/>
        <v/>
      </c>
      <c r="AT197" s="14" t="s">
        <v>3</v>
      </c>
      <c r="AU197" s="16" t="s">
        <v>3</v>
      </c>
      <c r="AV197" s="154" t="s">
        <v>3</v>
      </c>
      <c r="AW197" s="159" t="s">
        <v>3</v>
      </c>
      <c r="AX197" s="79" t="s">
        <v>3</v>
      </c>
      <c r="AY197" s="79" t="s">
        <v>3</v>
      </c>
      <c r="AZ197" s="154" t="s">
        <v>3</v>
      </c>
      <c r="BA197" s="259"/>
      <c r="BB197" s="657" t="str">
        <f>IF($F$12="","",IF($BA197="","",HLOOKUP($F$12,別紙mast!$D$4:$K$7,3,FALSE)))</f>
        <v/>
      </c>
      <c r="BC197" s="657"/>
      <c r="BD197" s="260" t="str">
        <f t="shared" si="102"/>
        <v/>
      </c>
      <c r="BE197" s="260" t="str">
        <f>IF($F$12="","",IF($BA197="","",HLOOKUP($F$12,別紙mast!$D$9:$K$11,3,FALSE)))</f>
        <v/>
      </c>
      <c r="BF197" s="175" t="str">
        <f t="shared" si="103"/>
        <v/>
      </c>
      <c r="BG197" s="272"/>
      <c r="BH197" s="656" t="str">
        <f>IF($F$12="","",IF($BG197="","",HLOOKUP($F$12,別紙mast!$D$4:$K$7,4,FALSE)))</f>
        <v/>
      </c>
      <c r="BI197" s="656"/>
      <c r="BJ197" s="261" t="str">
        <f t="shared" si="83"/>
        <v/>
      </c>
      <c r="BK197" s="264"/>
      <c r="BL197" s="265"/>
      <c r="BM197" s="265"/>
      <c r="BN197" s="266"/>
      <c r="BO197" s="222"/>
      <c r="BP197" s="223"/>
      <c r="BQ197" s="223"/>
      <c r="BR197" s="224"/>
      <c r="BS197" s="267"/>
      <c r="BT197" s="268"/>
      <c r="BU197" s="270" t="str">
        <f t="shared" si="84"/>
        <v/>
      </c>
      <c r="BV197" s="269" t="str">
        <f t="shared" si="85"/>
        <v/>
      </c>
      <c r="BW197" s="247" t="str">
        <f t="shared" si="86"/>
        <v/>
      </c>
      <c r="BX197" s="271" t="str">
        <f t="shared" si="105"/>
        <v/>
      </c>
      <c r="BY197" s="410" t="str">
        <f t="shared" si="87"/>
        <v/>
      </c>
      <c r="BZ197" s="239"/>
      <c r="CA197" s="239"/>
      <c r="CB197" s="247" t="str">
        <f t="shared" si="106"/>
        <v/>
      </c>
      <c r="CC197" s="247" t="str">
        <f t="shared" si="107"/>
        <v/>
      </c>
      <c r="CD197" s="247" t="str">
        <f t="shared" si="108"/>
        <v/>
      </c>
      <c r="CE197" s="247" t="str">
        <f t="shared" si="109"/>
        <v/>
      </c>
      <c r="CF197" s="115"/>
      <c r="CG197" s="200" t="str">
        <f t="shared" si="88"/>
        <v/>
      </c>
      <c r="CH197" s="199" t="str">
        <f t="shared" si="89"/>
        <v/>
      </c>
      <c r="CI197" s="199" t="str">
        <f t="shared" si="90"/>
        <v/>
      </c>
      <c r="CJ197" s="199" t="str">
        <f t="shared" si="91"/>
        <v/>
      </c>
      <c r="CK197" s="203" t="str">
        <f t="shared" si="92"/>
        <v/>
      </c>
      <c r="CL197" s="203" t="str">
        <f t="shared" si="93"/>
        <v/>
      </c>
      <c r="CM197" s="203" t="str">
        <f t="shared" si="94"/>
        <v/>
      </c>
      <c r="CN197" s="203" t="str">
        <f t="shared" si="95"/>
        <v/>
      </c>
      <c r="CO197" s="199" t="str">
        <f t="shared" si="110"/>
        <v/>
      </c>
      <c r="CP197" s="226" t="str">
        <f t="shared" si="111"/>
        <v/>
      </c>
      <c r="CQ197" s="203" t="str">
        <f t="shared" si="96"/>
        <v/>
      </c>
      <c r="CR197" s="203" t="str">
        <f t="shared" si="97"/>
        <v/>
      </c>
      <c r="CS197" s="203" t="str">
        <f t="shared" si="98"/>
        <v/>
      </c>
      <c r="CT197" s="256" t="str">
        <f t="shared" si="99"/>
        <v/>
      </c>
      <c r="CU197" s="257" t="str">
        <f t="shared" si="100"/>
        <v/>
      </c>
      <c r="CV197" s="258" t="str">
        <f t="shared" si="101"/>
        <v/>
      </c>
      <c r="CW197" s="115"/>
      <c r="CX197" s="115"/>
      <c r="CY197" s="115"/>
      <c r="CZ197" s="115"/>
      <c r="DA197" s="115"/>
      <c r="DB197" s="115"/>
      <c r="DC197" s="115"/>
      <c r="DD197" s="115"/>
      <c r="DE197" s="115"/>
      <c r="DF197" s="115"/>
      <c r="DG197" s="115"/>
      <c r="DH197" s="115"/>
      <c r="DI197" s="125"/>
    </row>
    <row r="198" spans="2:113" ht="15.95" customHeight="1">
      <c r="B198" s="161">
        <v>168</v>
      </c>
      <c r="C198" s="670"/>
      <c r="D198" s="671"/>
      <c r="E198" s="671"/>
      <c r="F198" s="672"/>
      <c r="G198" s="673"/>
      <c r="H198" s="673"/>
      <c r="I198" s="674"/>
      <c r="J198" s="675"/>
      <c r="K198" s="682"/>
      <c r="L198" s="682"/>
      <c r="M198" s="682"/>
      <c r="N198" s="682"/>
      <c r="O198" s="682"/>
      <c r="P198" s="14" t="s">
        <v>3</v>
      </c>
      <c r="Q198" s="145" t="s">
        <v>3</v>
      </c>
      <c r="R198" s="145" t="s">
        <v>3</v>
      </c>
      <c r="S198" s="79" t="s">
        <v>3</v>
      </c>
      <c r="T198" s="683"/>
      <c r="U198" s="684"/>
      <c r="V198" s="685"/>
      <c r="W198" s="14" t="s">
        <v>3</v>
      </c>
      <c r="X198" s="145" t="s">
        <v>3</v>
      </c>
      <c r="Y198" s="145" t="s">
        <v>3</v>
      </c>
      <c r="Z198" s="79" t="s">
        <v>3</v>
      </c>
      <c r="AA198" s="683"/>
      <c r="AB198" s="684"/>
      <c r="AC198" s="684"/>
      <c r="AD198" s="14" t="s">
        <v>3</v>
      </c>
      <c r="AE198" s="16" t="s">
        <v>3</v>
      </c>
      <c r="AF198" s="16" t="s">
        <v>3</v>
      </c>
      <c r="AG198" s="16" t="s">
        <v>3</v>
      </c>
      <c r="AH198" s="16" t="s">
        <v>3</v>
      </c>
      <c r="AI198" s="79" t="s">
        <v>3</v>
      </c>
      <c r="AJ198" s="171"/>
      <c r="AK198" s="79" t="s">
        <v>3</v>
      </c>
      <c r="AL198" s="173"/>
      <c r="AM198" s="14" t="s">
        <v>3</v>
      </c>
      <c r="AN198" s="79" t="s">
        <v>3</v>
      </c>
      <c r="AO198" s="686"/>
      <c r="AP198" s="687"/>
      <c r="AQ198" s="687"/>
      <c r="AR198" s="687"/>
      <c r="AS198" s="251" t="str">
        <f t="shared" si="104"/>
        <v/>
      </c>
      <c r="AT198" s="14" t="s">
        <v>3</v>
      </c>
      <c r="AU198" s="16" t="s">
        <v>3</v>
      </c>
      <c r="AV198" s="154" t="s">
        <v>3</v>
      </c>
      <c r="AW198" s="159" t="s">
        <v>3</v>
      </c>
      <c r="AX198" s="79" t="s">
        <v>3</v>
      </c>
      <c r="AY198" s="79" t="s">
        <v>3</v>
      </c>
      <c r="AZ198" s="154" t="s">
        <v>3</v>
      </c>
      <c r="BA198" s="259"/>
      <c r="BB198" s="657" t="str">
        <f>IF($F$12="","",IF($BA198="","",HLOOKUP($F$12,別紙mast!$D$4:$K$7,3,FALSE)))</f>
        <v/>
      </c>
      <c r="BC198" s="657"/>
      <c r="BD198" s="260" t="str">
        <f t="shared" si="102"/>
        <v/>
      </c>
      <c r="BE198" s="260" t="str">
        <f>IF($F$12="","",IF($BA198="","",HLOOKUP($F$12,別紙mast!$D$9:$K$11,3,FALSE)))</f>
        <v/>
      </c>
      <c r="BF198" s="175" t="str">
        <f t="shared" si="103"/>
        <v/>
      </c>
      <c r="BG198" s="272"/>
      <c r="BH198" s="656" t="str">
        <f>IF($F$12="","",IF($BG198="","",HLOOKUP($F$12,別紙mast!$D$4:$K$7,4,FALSE)))</f>
        <v/>
      </c>
      <c r="BI198" s="656"/>
      <c r="BJ198" s="261" t="str">
        <f t="shared" si="83"/>
        <v/>
      </c>
      <c r="BK198" s="264"/>
      <c r="BL198" s="265"/>
      <c r="BM198" s="265"/>
      <c r="BN198" s="266"/>
      <c r="BO198" s="222"/>
      <c r="BP198" s="223"/>
      <c r="BQ198" s="223"/>
      <c r="BR198" s="224"/>
      <c r="BS198" s="267"/>
      <c r="BT198" s="268"/>
      <c r="BU198" s="270" t="str">
        <f t="shared" si="84"/>
        <v/>
      </c>
      <c r="BV198" s="269" t="str">
        <f t="shared" si="85"/>
        <v/>
      </c>
      <c r="BW198" s="247" t="str">
        <f t="shared" si="86"/>
        <v/>
      </c>
      <c r="BX198" s="271" t="str">
        <f t="shared" si="105"/>
        <v/>
      </c>
      <c r="BY198" s="410" t="str">
        <f t="shared" si="87"/>
        <v/>
      </c>
      <c r="BZ198" s="239"/>
      <c r="CA198" s="239"/>
      <c r="CB198" s="247" t="str">
        <f t="shared" si="106"/>
        <v/>
      </c>
      <c r="CC198" s="247" t="str">
        <f t="shared" si="107"/>
        <v/>
      </c>
      <c r="CD198" s="247" t="str">
        <f t="shared" si="108"/>
        <v/>
      </c>
      <c r="CE198" s="247" t="str">
        <f t="shared" si="109"/>
        <v/>
      </c>
      <c r="CF198" s="115"/>
      <c r="CG198" s="200" t="str">
        <f t="shared" si="88"/>
        <v/>
      </c>
      <c r="CH198" s="199" t="str">
        <f t="shared" si="89"/>
        <v/>
      </c>
      <c r="CI198" s="199" t="str">
        <f t="shared" si="90"/>
        <v/>
      </c>
      <c r="CJ198" s="199" t="str">
        <f t="shared" si="91"/>
        <v/>
      </c>
      <c r="CK198" s="203" t="str">
        <f t="shared" si="92"/>
        <v/>
      </c>
      <c r="CL198" s="203" t="str">
        <f t="shared" si="93"/>
        <v/>
      </c>
      <c r="CM198" s="203" t="str">
        <f t="shared" si="94"/>
        <v/>
      </c>
      <c r="CN198" s="203" t="str">
        <f t="shared" si="95"/>
        <v/>
      </c>
      <c r="CO198" s="199" t="str">
        <f t="shared" si="110"/>
        <v/>
      </c>
      <c r="CP198" s="226" t="str">
        <f t="shared" si="111"/>
        <v/>
      </c>
      <c r="CQ198" s="203" t="str">
        <f t="shared" si="96"/>
        <v/>
      </c>
      <c r="CR198" s="203" t="str">
        <f t="shared" si="97"/>
        <v/>
      </c>
      <c r="CS198" s="203" t="str">
        <f t="shared" si="98"/>
        <v/>
      </c>
      <c r="CT198" s="256" t="str">
        <f t="shared" si="99"/>
        <v/>
      </c>
      <c r="CU198" s="257" t="str">
        <f t="shared" si="100"/>
        <v/>
      </c>
      <c r="CV198" s="258" t="str">
        <f t="shared" si="101"/>
        <v/>
      </c>
      <c r="CW198" s="115"/>
      <c r="CX198" s="115"/>
      <c r="CY198" s="115"/>
      <c r="CZ198" s="115"/>
      <c r="DA198" s="115"/>
      <c r="DB198" s="115"/>
      <c r="DC198" s="115"/>
      <c r="DD198" s="115"/>
      <c r="DE198" s="115"/>
      <c r="DF198" s="115"/>
      <c r="DG198" s="115"/>
      <c r="DH198" s="115"/>
      <c r="DI198" s="125"/>
    </row>
    <row r="199" spans="2:113" ht="15.95" customHeight="1">
      <c r="B199" s="161">
        <v>169</v>
      </c>
      <c r="C199" s="670"/>
      <c r="D199" s="671"/>
      <c r="E199" s="671"/>
      <c r="F199" s="672"/>
      <c r="G199" s="673"/>
      <c r="H199" s="673"/>
      <c r="I199" s="674"/>
      <c r="J199" s="675"/>
      <c r="K199" s="682"/>
      <c r="L199" s="682"/>
      <c r="M199" s="682"/>
      <c r="N199" s="682"/>
      <c r="O199" s="682"/>
      <c r="P199" s="14" t="s">
        <v>3</v>
      </c>
      <c r="Q199" s="145" t="s">
        <v>3</v>
      </c>
      <c r="R199" s="145" t="s">
        <v>3</v>
      </c>
      <c r="S199" s="79" t="s">
        <v>3</v>
      </c>
      <c r="T199" s="683"/>
      <c r="U199" s="684"/>
      <c r="V199" s="685"/>
      <c r="W199" s="14" t="s">
        <v>3</v>
      </c>
      <c r="X199" s="145" t="s">
        <v>3</v>
      </c>
      <c r="Y199" s="145" t="s">
        <v>3</v>
      </c>
      <c r="Z199" s="79" t="s">
        <v>3</v>
      </c>
      <c r="AA199" s="683"/>
      <c r="AB199" s="684"/>
      <c r="AC199" s="684"/>
      <c r="AD199" s="14" t="s">
        <v>3</v>
      </c>
      <c r="AE199" s="16" t="s">
        <v>3</v>
      </c>
      <c r="AF199" s="16" t="s">
        <v>3</v>
      </c>
      <c r="AG199" s="16" t="s">
        <v>3</v>
      </c>
      <c r="AH199" s="16" t="s">
        <v>3</v>
      </c>
      <c r="AI199" s="79" t="s">
        <v>3</v>
      </c>
      <c r="AJ199" s="171"/>
      <c r="AK199" s="79" t="s">
        <v>3</v>
      </c>
      <c r="AL199" s="173"/>
      <c r="AM199" s="14" t="s">
        <v>3</v>
      </c>
      <c r="AN199" s="79" t="s">
        <v>3</v>
      </c>
      <c r="AO199" s="686"/>
      <c r="AP199" s="687"/>
      <c r="AQ199" s="687"/>
      <c r="AR199" s="687"/>
      <c r="AS199" s="251" t="str">
        <f t="shared" si="104"/>
        <v/>
      </c>
      <c r="AT199" s="14" t="s">
        <v>3</v>
      </c>
      <c r="AU199" s="16" t="s">
        <v>3</v>
      </c>
      <c r="AV199" s="154" t="s">
        <v>3</v>
      </c>
      <c r="AW199" s="159" t="s">
        <v>3</v>
      </c>
      <c r="AX199" s="79" t="s">
        <v>3</v>
      </c>
      <c r="AY199" s="79" t="s">
        <v>3</v>
      </c>
      <c r="AZ199" s="154" t="s">
        <v>3</v>
      </c>
      <c r="BA199" s="259"/>
      <c r="BB199" s="657" t="str">
        <f>IF($F$12="","",IF($BA199="","",HLOOKUP($F$12,別紙mast!$D$4:$K$7,3,FALSE)))</f>
        <v/>
      </c>
      <c r="BC199" s="657"/>
      <c r="BD199" s="260" t="str">
        <f t="shared" si="102"/>
        <v/>
      </c>
      <c r="BE199" s="260" t="str">
        <f>IF($F$12="","",IF($BA199="","",HLOOKUP($F$12,別紙mast!$D$9:$K$11,3,FALSE)))</f>
        <v/>
      </c>
      <c r="BF199" s="175" t="str">
        <f t="shared" si="103"/>
        <v/>
      </c>
      <c r="BG199" s="272"/>
      <c r="BH199" s="656" t="str">
        <f>IF($F$12="","",IF($BG199="","",HLOOKUP($F$12,別紙mast!$D$4:$K$7,4,FALSE)))</f>
        <v/>
      </c>
      <c r="BI199" s="656"/>
      <c r="BJ199" s="261" t="str">
        <f t="shared" si="83"/>
        <v/>
      </c>
      <c r="BK199" s="264"/>
      <c r="BL199" s="265"/>
      <c r="BM199" s="265"/>
      <c r="BN199" s="266"/>
      <c r="BO199" s="222"/>
      <c r="BP199" s="223"/>
      <c r="BQ199" s="223"/>
      <c r="BR199" s="224"/>
      <c r="BS199" s="267"/>
      <c r="BT199" s="268"/>
      <c r="BU199" s="270" t="str">
        <f t="shared" si="84"/>
        <v/>
      </c>
      <c r="BV199" s="269" t="str">
        <f t="shared" si="85"/>
        <v/>
      </c>
      <c r="BW199" s="247" t="str">
        <f t="shared" si="86"/>
        <v/>
      </c>
      <c r="BX199" s="271" t="str">
        <f t="shared" si="105"/>
        <v/>
      </c>
      <c r="BY199" s="410" t="str">
        <f t="shared" si="87"/>
        <v/>
      </c>
      <c r="BZ199" s="239"/>
      <c r="CA199" s="239"/>
      <c r="CB199" s="247" t="str">
        <f t="shared" si="106"/>
        <v/>
      </c>
      <c r="CC199" s="247" t="str">
        <f t="shared" si="107"/>
        <v/>
      </c>
      <c r="CD199" s="247" t="str">
        <f t="shared" si="108"/>
        <v/>
      </c>
      <c r="CE199" s="247" t="str">
        <f t="shared" si="109"/>
        <v/>
      </c>
      <c r="CF199" s="115"/>
      <c r="CG199" s="200" t="str">
        <f t="shared" si="88"/>
        <v/>
      </c>
      <c r="CH199" s="199" t="str">
        <f t="shared" si="89"/>
        <v/>
      </c>
      <c r="CI199" s="199" t="str">
        <f t="shared" si="90"/>
        <v/>
      </c>
      <c r="CJ199" s="199" t="str">
        <f t="shared" si="91"/>
        <v/>
      </c>
      <c r="CK199" s="203" t="str">
        <f t="shared" si="92"/>
        <v/>
      </c>
      <c r="CL199" s="203" t="str">
        <f t="shared" si="93"/>
        <v/>
      </c>
      <c r="CM199" s="203" t="str">
        <f t="shared" si="94"/>
        <v/>
      </c>
      <c r="CN199" s="203" t="str">
        <f t="shared" si="95"/>
        <v/>
      </c>
      <c r="CO199" s="199" t="str">
        <f t="shared" si="110"/>
        <v/>
      </c>
      <c r="CP199" s="226" t="str">
        <f t="shared" si="111"/>
        <v/>
      </c>
      <c r="CQ199" s="203" t="str">
        <f t="shared" si="96"/>
        <v/>
      </c>
      <c r="CR199" s="203" t="str">
        <f t="shared" si="97"/>
        <v/>
      </c>
      <c r="CS199" s="203" t="str">
        <f t="shared" si="98"/>
        <v/>
      </c>
      <c r="CT199" s="256" t="str">
        <f t="shared" si="99"/>
        <v/>
      </c>
      <c r="CU199" s="257" t="str">
        <f t="shared" si="100"/>
        <v/>
      </c>
      <c r="CV199" s="258" t="str">
        <f t="shared" si="101"/>
        <v/>
      </c>
      <c r="CW199" s="115"/>
      <c r="CX199" s="115"/>
      <c r="CY199" s="115"/>
      <c r="CZ199" s="115"/>
      <c r="DA199" s="115"/>
      <c r="DB199" s="115"/>
      <c r="DC199" s="115"/>
      <c r="DD199" s="115"/>
      <c r="DE199" s="115"/>
      <c r="DF199" s="115"/>
      <c r="DG199" s="115"/>
      <c r="DH199" s="115"/>
      <c r="DI199" s="125"/>
    </row>
    <row r="200" spans="2:113" ht="15.95" customHeight="1">
      <c r="B200" s="161">
        <v>170</v>
      </c>
      <c r="C200" s="670"/>
      <c r="D200" s="671"/>
      <c r="E200" s="671"/>
      <c r="F200" s="672"/>
      <c r="G200" s="673"/>
      <c r="H200" s="673"/>
      <c r="I200" s="674"/>
      <c r="J200" s="675"/>
      <c r="K200" s="682"/>
      <c r="L200" s="682"/>
      <c r="M200" s="682"/>
      <c r="N200" s="682"/>
      <c r="O200" s="682"/>
      <c r="P200" s="14" t="s">
        <v>3</v>
      </c>
      <c r="Q200" s="145" t="s">
        <v>3</v>
      </c>
      <c r="R200" s="145" t="s">
        <v>3</v>
      </c>
      <c r="S200" s="79" t="s">
        <v>3</v>
      </c>
      <c r="T200" s="683"/>
      <c r="U200" s="684"/>
      <c r="V200" s="685"/>
      <c r="W200" s="14" t="s">
        <v>3</v>
      </c>
      <c r="X200" s="145" t="s">
        <v>3</v>
      </c>
      <c r="Y200" s="145" t="s">
        <v>3</v>
      </c>
      <c r="Z200" s="79" t="s">
        <v>3</v>
      </c>
      <c r="AA200" s="683"/>
      <c r="AB200" s="684"/>
      <c r="AC200" s="684"/>
      <c r="AD200" s="14" t="s">
        <v>3</v>
      </c>
      <c r="AE200" s="16" t="s">
        <v>3</v>
      </c>
      <c r="AF200" s="16" t="s">
        <v>3</v>
      </c>
      <c r="AG200" s="16" t="s">
        <v>3</v>
      </c>
      <c r="AH200" s="16" t="s">
        <v>3</v>
      </c>
      <c r="AI200" s="79" t="s">
        <v>3</v>
      </c>
      <c r="AJ200" s="171"/>
      <c r="AK200" s="79" t="s">
        <v>3</v>
      </c>
      <c r="AL200" s="173"/>
      <c r="AM200" s="14" t="s">
        <v>3</v>
      </c>
      <c r="AN200" s="79" t="s">
        <v>3</v>
      </c>
      <c r="AO200" s="686"/>
      <c r="AP200" s="687"/>
      <c r="AQ200" s="687"/>
      <c r="AR200" s="687"/>
      <c r="AS200" s="251" t="str">
        <f t="shared" si="104"/>
        <v/>
      </c>
      <c r="AT200" s="14" t="s">
        <v>3</v>
      </c>
      <c r="AU200" s="16" t="s">
        <v>3</v>
      </c>
      <c r="AV200" s="154" t="s">
        <v>3</v>
      </c>
      <c r="AW200" s="159" t="s">
        <v>3</v>
      </c>
      <c r="AX200" s="79" t="s">
        <v>3</v>
      </c>
      <c r="AY200" s="79" t="s">
        <v>3</v>
      </c>
      <c r="AZ200" s="154" t="s">
        <v>3</v>
      </c>
      <c r="BA200" s="259"/>
      <c r="BB200" s="657" t="str">
        <f>IF($F$12="","",IF($BA200="","",HLOOKUP($F$12,別紙mast!$D$4:$K$7,3,FALSE)))</f>
        <v/>
      </c>
      <c r="BC200" s="657"/>
      <c r="BD200" s="260" t="str">
        <f t="shared" si="102"/>
        <v/>
      </c>
      <c r="BE200" s="260" t="str">
        <f>IF($F$12="","",IF($BA200="","",HLOOKUP($F$12,別紙mast!$D$9:$K$11,3,FALSE)))</f>
        <v/>
      </c>
      <c r="BF200" s="175" t="str">
        <f t="shared" si="103"/>
        <v/>
      </c>
      <c r="BG200" s="272"/>
      <c r="BH200" s="656" t="str">
        <f>IF($F$12="","",IF($BG200="","",HLOOKUP($F$12,別紙mast!$D$4:$K$7,4,FALSE)))</f>
        <v/>
      </c>
      <c r="BI200" s="656"/>
      <c r="BJ200" s="261" t="str">
        <f t="shared" si="83"/>
        <v/>
      </c>
      <c r="BK200" s="264"/>
      <c r="BL200" s="265"/>
      <c r="BM200" s="265"/>
      <c r="BN200" s="266"/>
      <c r="BO200" s="222"/>
      <c r="BP200" s="223"/>
      <c r="BQ200" s="223"/>
      <c r="BR200" s="224"/>
      <c r="BS200" s="267"/>
      <c r="BT200" s="268"/>
      <c r="BU200" s="270" t="str">
        <f t="shared" si="84"/>
        <v/>
      </c>
      <c r="BV200" s="269" t="str">
        <f t="shared" si="85"/>
        <v/>
      </c>
      <c r="BW200" s="247" t="str">
        <f t="shared" si="86"/>
        <v/>
      </c>
      <c r="BX200" s="271" t="str">
        <f t="shared" si="105"/>
        <v/>
      </c>
      <c r="BY200" s="410" t="str">
        <f t="shared" si="87"/>
        <v/>
      </c>
      <c r="BZ200" s="239"/>
      <c r="CA200" s="239"/>
      <c r="CB200" s="247" t="str">
        <f t="shared" si="106"/>
        <v/>
      </c>
      <c r="CC200" s="247" t="str">
        <f t="shared" si="107"/>
        <v/>
      </c>
      <c r="CD200" s="247" t="str">
        <f t="shared" si="108"/>
        <v/>
      </c>
      <c r="CE200" s="247" t="str">
        <f t="shared" si="109"/>
        <v/>
      </c>
      <c r="CF200" s="115"/>
      <c r="CG200" s="200" t="str">
        <f t="shared" si="88"/>
        <v/>
      </c>
      <c r="CH200" s="199" t="str">
        <f t="shared" si="89"/>
        <v/>
      </c>
      <c r="CI200" s="199" t="str">
        <f t="shared" si="90"/>
        <v/>
      </c>
      <c r="CJ200" s="199" t="str">
        <f t="shared" si="91"/>
        <v/>
      </c>
      <c r="CK200" s="203" t="str">
        <f t="shared" si="92"/>
        <v/>
      </c>
      <c r="CL200" s="203" t="str">
        <f t="shared" si="93"/>
        <v/>
      </c>
      <c r="CM200" s="203" t="str">
        <f t="shared" si="94"/>
        <v/>
      </c>
      <c r="CN200" s="203" t="str">
        <f t="shared" si="95"/>
        <v/>
      </c>
      <c r="CO200" s="199" t="str">
        <f t="shared" si="110"/>
        <v/>
      </c>
      <c r="CP200" s="226" t="str">
        <f t="shared" si="111"/>
        <v/>
      </c>
      <c r="CQ200" s="203" t="str">
        <f t="shared" si="96"/>
        <v/>
      </c>
      <c r="CR200" s="203" t="str">
        <f t="shared" si="97"/>
        <v/>
      </c>
      <c r="CS200" s="203" t="str">
        <f t="shared" si="98"/>
        <v/>
      </c>
      <c r="CT200" s="256" t="str">
        <f t="shared" si="99"/>
        <v/>
      </c>
      <c r="CU200" s="257" t="str">
        <f t="shared" si="100"/>
        <v/>
      </c>
      <c r="CV200" s="258" t="str">
        <f t="shared" si="101"/>
        <v/>
      </c>
      <c r="CW200" s="115"/>
      <c r="CX200" s="115"/>
      <c r="CY200" s="115"/>
      <c r="CZ200" s="115"/>
      <c r="DA200" s="115"/>
      <c r="DB200" s="115"/>
      <c r="DC200" s="115"/>
      <c r="DD200" s="115"/>
      <c r="DE200" s="115"/>
      <c r="DF200" s="115"/>
      <c r="DG200" s="115"/>
      <c r="DH200" s="115"/>
      <c r="DI200" s="125"/>
    </row>
    <row r="201" spans="2:113" ht="15.95" customHeight="1">
      <c r="B201" s="161">
        <v>171</v>
      </c>
      <c r="C201" s="670"/>
      <c r="D201" s="671"/>
      <c r="E201" s="671"/>
      <c r="F201" s="672"/>
      <c r="G201" s="673"/>
      <c r="H201" s="673"/>
      <c r="I201" s="674"/>
      <c r="J201" s="675"/>
      <c r="K201" s="682"/>
      <c r="L201" s="682"/>
      <c r="M201" s="682"/>
      <c r="N201" s="682"/>
      <c r="O201" s="682"/>
      <c r="P201" s="14" t="s">
        <v>3</v>
      </c>
      <c r="Q201" s="145" t="s">
        <v>3</v>
      </c>
      <c r="R201" s="145" t="s">
        <v>3</v>
      </c>
      <c r="S201" s="79" t="s">
        <v>3</v>
      </c>
      <c r="T201" s="683"/>
      <c r="U201" s="684"/>
      <c r="V201" s="685"/>
      <c r="W201" s="14" t="s">
        <v>3</v>
      </c>
      <c r="X201" s="145" t="s">
        <v>3</v>
      </c>
      <c r="Y201" s="145" t="s">
        <v>3</v>
      </c>
      <c r="Z201" s="79" t="s">
        <v>3</v>
      </c>
      <c r="AA201" s="683"/>
      <c r="AB201" s="684"/>
      <c r="AC201" s="684"/>
      <c r="AD201" s="14" t="s">
        <v>3</v>
      </c>
      <c r="AE201" s="16" t="s">
        <v>3</v>
      </c>
      <c r="AF201" s="16" t="s">
        <v>3</v>
      </c>
      <c r="AG201" s="16" t="s">
        <v>3</v>
      </c>
      <c r="AH201" s="16" t="s">
        <v>3</v>
      </c>
      <c r="AI201" s="79" t="s">
        <v>3</v>
      </c>
      <c r="AJ201" s="171"/>
      <c r="AK201" s="79" t="s">
        <v>3</v>
      </c>
      <c r="AL201" s="173"/>
      <c r="AM201" s="14" t="s">
        <v>3</v>
      </c>
      <c r="AN201" s="79" t="s">
        <v>3</v>
      </c>
      <c r="AO201" s="686"/>
      <c r="AP201" s="687"/>
      <c r="AQ201" s="687"/>
      <c r="AR201" s="687"/>
      <c r="AS201" s="251" t="str">
        <f t="shared" si="104"/>
        <v/>
      </c>
      <c r="AT201" s="14" t="s">
        <v>3</v>
      </c>
      <c r="AU201" s="16" t="s">
        <v>3</v>
      </c>
      <c r="AV201" s="154" t="s">
        <v>3</v>
      </c>
      <c r="AW201" s="159" t="s">
        <v>3</v>
      </c>
      <c r="AX201" s="79" t="s">
        <v>3</v>
      </c>
      <c r="AY201" s="79" t="s">
        <v>3</v>
      </c>
      <c r="AZ201" s="154" t="s">
        <v>3</v>
      </c>
      <c r="BA201" s="259"/>
      <c r="BB201" s="657" t="str">
        <f>IF($F$12="","",IF($BA201="","",HLOOKUP($F$12,別紙mast!$D$4:$K$7,3,FALSE)))</f>
        <v/>
      </c>
      <c r="BC201" s="657"/>
      <c r="BD201" s="260" t="str">
        <f t="shared" si="102"/>
        <v/>
      </c>
      <c r="BE201" s="260" t="str">
        <f>IF($F$12="","",IF($BA201="","",HLOOKUP($F$12,別紙mast!$D$9:$K$11,3,FALSE)))</f>
        <v/>
      </c>
      <c r="BF201" s="175" t="str">
        <f t="shared" si="103"/>
        <v/>
      </c>
      <c r="BG201" s="272"/>
      <c r="BH201" s="656" t="str">
        <f>IF($F$12="","",IF($BG201="","",HLOOKUP($F$12,別紙mast!$D$4:$K$7,4,FALSE)))</f>
        <v/>
      </c>
      <c r="BI201" s="656"/>
      <c r="BJ201" s="261" t="str">
        <f t="shared" si="83"/>
        <v/>
      </c>
      <c r="BK201" s="264"/>
      <c r="BL201" s="265"/>
      <c r="BM201" s="265"/>
      <c r="BN201" s="266"/>
      <c r="BO201" s="222"/>
      <c r="BP201" s="223"/>
      <c r="BQ201" s="223"/>
      <c r="BR201" s="224"/>
      <c r="BS201" s="267"/>
      <c r="BT201" s="268"/>
      <c r="BU201" s="270" t="str">
        <f t="shared" si="84"/>
        <v/>
      </c>
      <c r="BV201" s="269" t="str">
        <f t="shared" si="85"/>
        <v/>
      </c>
      <c r="BW201" s="247" t="str">
        <f t="shared" si="86"/>
        <v/>
      </c>
      <c r="BX201" s="271" t="str">
        <f t="shared" si="105"/>
        <v/>
      </c>
      <c r="BY201" s="410" t="str">
        <f t="shared" si="87"/>
        <v/>
      </c>
      <c r="BZ201" s="239"/>
      <c r="CA201" s="239"/>
      <c r="CB201" s="247" t="str">
        <f t="shared" si="106"/>
        <v/>
      </c>
      <c r="CC201" s="247" t="str">
        <f t="shared" si="107"/>
        <v/>
      </c>
      <c r="CD201" s="247" t="str">
        <f t="shared" si="108"/>
        <v/>
      </c>
      <c r="CE201" s="247" t="str">
        <f t="shared" si="109"/>
        <v/>
      </c>
      <c r="CF201" s="115"/>
      <c r="CG201" s="200" t="str">
        <f t="shared" si="88"/>
        <v/>
      </c>
      <c r="CH201" s="199" t="str">
        <f t="shared" si="89"/>
        <v/>
      </c>
      <c r="CI201" s="199" t="str">
        <f t="shared" si="90"/>
        <v/>
      </c>
      <c r="CJ201" s="199" t="str">
        <f t="shared" si="91"/>
        <v/>
      </c>
      <c r="CK201" s="203" t="str">
        <f t="shared" si="92"/>
        <v/>
      </c>
      <c r="CL201" s="203" t="str">
        <f t="shared" si="93"/>
        <v/>
      </c>
      <c r="CM201" s="203" t="str">
        <f t="shared" si="94"/>
        <v/>
      </c>
      <c r="CN201" s="203" t="str">
        <f t="shared" si="95"/>
        <v/>
      </c>
      <c r="CO201" s="199" t="str">
        <f t="shared" si="110"/>
        <v/>
      </c>
      <c r="CP201" s="226" t="str">
        <f t="shared" si="111"/>
        <v/>
      </c>
      <c r="CQ201" s="203" t="str">
        <f t="shared" si="96"/>
        <v/>
      </c>
      <c r="CR201" s="203" t="str">
        <f t="shared" si="97"/>
        <v/>
      </c>
      <c r="CS201" s="203" t="str">
        <f t="shared" si="98"/>
        <v/>
      </c>
      <c r="CT201" s="256" t="str">
        <f t="shared" si="99"/>
        <v/>
      </c>
      <c r="CU201" s="257" t="str">
        <f t="shared" si="100"/>
        <v/>
      </c>
      <c r="CV201" s="258" t="str">
        <f t="shared" si="101"/>
        <v/>
      </c>
      <c r="CW201" s="115"/>
      <c r="CX201" s="115"/>
      <c r="CY201" s="115"/>
      <c r="CZ201" s="115"/>
      <c r="DA201" s="115"/>
      <c r="DB201" s="115"/>
      <c r="DC201" s="115"/>
      <c r="DD201" s="115"/>
      <c r="DE201" s="115"/>
      <c r="DF201" s="115"/>
      <c r="DG201" s="115"/>
      <c r="DH201" s="115"/>
      <c r="DI201" s="125"/>
    </row>
    <row r="202" spans="2:113" ht="15.95" customHeight="1">
      <c r="B202" s="161">
        <v>172</v>
      </c>
      <c r="C202" s="670"/>
      <c r="D202" s="671"/>
      <c r="E202" s="671"/>
      <c r="F202" s="672"/>
      <c r="G202" s="673"/>
      <c r="H202" s="673"/>
      <c r="I202" s="674"/>
      <c r="J202" s="675"/>
      <c r="K202" s="682"/>
      <c r="L202" s="682"/>
      <c r="M202" s="682"/>
      <c r="N202" s="682"/>
      <c r="O202" s="682"/>
      <c r="P202" s="14" t="s">
        <v>3</v>
      </c>
      <c r="Q202" s="145" t="s">
        <v>3</v>
      </c>
      <c r="R202" s="145" t="s">
        <v>3</v>
      </c>
      <c r="S202" s="79" t="s">
        <v>3</v>
      </c>
      <c r="T202" s="683"/>
      <c r="U202" s="684"/>
      <c r="V202" s="685"/>
      <c r="W202" s="14" t="s">
        <v>3</v>
      </c>
      <c r="X202" s="145" t="s">
        <v>3</v>
      </c>
      <c r="Y202" s="145" t="s">
        <v>3</v>
      </c>
      <c r="Z202" s="79" t="s">
        <v>3</v>
      </c>
      <c r="AA202" s="683"/>
      <c r="AB202" s="684"/>
      <c r="AC202" s="684"/>
      <c r="AD202" s="14" t="s">
        <v>3</v>
      </c>
      <c r="AE202" s="16" t="s">
        <v>3</v>
      </c>
      <c r="AF202" s="16" t="s">
        <v>3</v>
      </c>
      <c r="AG202" s="16" t="s">
        <v>3</v>
      </c>
      <c r="AH202" s="16" t="s">
        <v>3</v>
      </c>
      <c r="AI202" s="79" t="s">
        <v>3</v>
      </c>
      <c r="AJ202" s="171"/>
      <c r="AK202" s="79" t="s">
        <v>3</v>
      </c>
      <c r="AL202" s="173"/>
      <c r="AM202" s="14" t="s">
        <v>3</v>
      </c>
      <c r="AN202" s="79" t="s">
        <v>3</v>
      </c>
      <c r="AO202" s="686"/>
      <c r="AP202" s="687"/>
      <c r="AQ202" s="687"/>
      <c r="AR202" s="687"/>
      <c r="AS202" s="251" t="str">
        <f t="shared" si="104"/>
        <v/>
      </c>
      <c r="AT202" s="14" t="s">
        <v>3</v>
      </c>
      <c r="AU202" s="16" t="s">
        <v>3</v>
      </c>
      <c r="AV202" s="154" t="s">
        <v>3</v>
      </c>
      <c r="AW202" s="159" t="s">
        <v>3</v>
      </c>
      <c r="AX202" s="79" t="s">
        <v>3</v>
      </c>
      <c r="AY202" s="79" t="s">
        <v>3</v>
      </c>
      <c r="AZ202" s="154" t="s">
        <v>3</v>
      </c>
      <c r="BA202" s="259"/>
      <c r="BB202" s="657" t="str">
        <f>IF($F$12="","",IF($BA202="","",HLOOKUP($F$12,別紙mast!$D$4:$K$7,3,FALSE)))</f>
        <v/>
      </c>
      <c r="BC202" s="657"/>
      <c r="BD202" s="260" t="str">
        <f t="shared" si="102"/>
        <v/>
      </c>
      <c r="BE202" s="260" t="str">
        <f>IF($F$12="","",IF($BA202="","",HLOOKUP($F$12,別紙mast!$D$9:$K$11,3,FALSE)))</f>
        <v/>
      </c>
      <c r="BF202" s="175" t="str">
        <f t="shared" si="103"/>
        <v/>
      </c>
      <c r="BG202" s="272"/>
      <c r="BH202" s="656" t="str">
        <f>IF($F$12="","",IF($BG202="","",HLOOKUP($F$12,別紙mast!$D$4:$K$7,4,FALSE)))</f>
        <v/>
      </c>
      <c r="BI202" s="656"/>
      <c r="BJ202" s="261" t="str">
        <f t="shared" si="83"/>
        <v/>
      </c>
      <c r="BK202" s="264"/>
      <c r="BL202" s="265"/>
      <c r="BM202" s="265"/>
      <c r="BN202" s="266"/>
      <c r="BO202" s="222"/>
      <c r="BP202" s="223"/>
      <c r="BQ202" s="223"/>
      <c r="BR202" s="224"/>
      <c r="BS202" s="267"/>
      <c r="BT202" s="268"/>
      <c r="BU202" s="270" t="str">
        <f t="shared" si="84"/>
        <v/>
      </c>
      <c r="BV202" s="269" t="str">
        <f t="shared" si="85"/>
        <v/>
      </c>
      <c r="BW202" s="247" t="str">
        <f t="shared" si="86"/>
        <v/>
      </c>
      <c r="BX202" s="271" t="str">
        <f t="shared" si="105"/>
        <v/>
      </c>
      <c r="BY202" s="410" t="str">
        <f t="shared" si="87"/>
        <v/>
      </c>
      <c r="BZ202" s="239"/>
      <c r="CA202" s="239"/>
      <c r="CB202" s="247" t="str">
        <f t="shared" si="106"/>
        <v/>
      </c>
      <c r="CC202" s="247" t="str">
        <f t="shared" si="107"/>
        <v/>
      </c>
      <c r="CD202" s="247" t="str">
        <f t="shared" si="108"/>
        <v/>
      </c>
      <c r="CE202" s="247" t="str">
        <f t="shared" si="109"/>
        <v/>
      </c>
      <c r="CF202" s="115"/>
      <c r="CG202" s="200" t="str">
        <f t="shared" si="88"/>
        <v/>
      </c>
      <c r="CH202" s="199" t="str">
        <f t="shared" si="89"/>
        <v/>
      </c>
      <c r="CI202" s="199" t="str">
        <f t="shared" si="90"/>
        <v/>
      </c>
      <c r="CJ202" s="199" t="str">
        <f t="shared" si="91"/>
        <v/>
      </c>
      <c r="CK202" s="203" t="str">
        <f t="shared" si="92"/>
        <v/>
      </c>
      <c r="CL202" s="203" t="str">
        <f t="shared" si="93"/>
        <v/>
      </c>
      <c r="CM202" s="203" t="str">
        <f t="shared" si="94"/>
        <v/>
      </c>
      <c r="CN202" s="203" t="str">
        <f t="shared" si="95"/>
        <v/>
      </c>
      <c r="CO202" s="199" t="str">
        <f t="shared" si="110"/>
        <v/>
      </c>
      <c r="CP202" s="226" t="str">
        <f t="shared" si="111"/>
        <v/>
      </c>
      <c r="CQ202" s="203" t="str">
        <f t="shared" si="96"/>
        <v/>
      </c>
      <c r="CR202" s="203" t="str">
        <f t="shared" si="97"/>
        <v/>
      </c>
      <c r="CS202" s="203" t="str">
        <f t="shared" si="98"/>
        <v/>
      </c>
      <c r="CT202" s="256" t="str">
        <f t="shared" si="99"/>
        <v/>
      </c>
      <c r="CU202" s="257" t="str">
        <f t="shared" si="100"/>
        <v/>
      </c>
      <c r="CV202" s="258" t="str">
        <f t="shared" si="101"/>
        <v/>
      </c>
      <c r="CW202" s="115"/>
      <c r="CX202" s="115"/>
      <c r="CY202" s="115"/>
      <c r="CZ202" s="115"/>
      <c r="DA202" s="115"/>
      <c r="DB202" s="115"/>
      <c r="DC202" s="115"/>
      <c r="DD202" s="115"/>
      <c r="DE202" s="115"/>
      <c r="DF202" s="115"/>
      <c r="DG202" s="115"/>
      <c r="DH202" s="115"/>
      <c r="DI202" s="125"/>
    </row>
    <row r="203" spans="2:113" ht="15.95" customHeight="1">
      <c r="B203" s="161">
        <v>173</v>
      </c>
      <c r="C203" s="670"/>
      <c r="D203" s="671"/>
      <c r="E203" s="671"/>
      <c r="F203" s="672"/>
      <c r="G203" s="673"/>
      <c r="H203" s="673"/>
      <c r="I203" s="674"/>
      <c r="J203" s="675"/>
      <c r="K203" s="682"/>
      <c r="L203" s="682"/>
      <c r="M203" s="682"/>
      <c r="N203" s="682"/>
      <c r="O203" s="682"/>
      <c r="P203" s="14" t="s">
        <v>3</v>
      </c>
      <c r="Q203" s="145" t="s">
        <v>3</v>
      </c>
      <c r="R203" s="145" t="s">
        <v>3</v>
      </c>
      <c r="S203" s="79" t="s">
        <v>3</v>
      </c>
      <c r="T203" s="683"/>
      <c r="U203" s="684"/>
      <c r="V203" s="685"/>
      <c r="W203" s="14" t="s">
        <v>3</v>
      </c>
      <c r="X203" s="145" t="s">
        <v>3</v>
      </c>
      <c r="Y203" s="145" t="s">
        <v>3</v>
      </c>
      <c r="Z203" s="79" t="s">
        <v>3</v>
      </c>
      <c r="AA203" s="683"/>
      <c r="AB203" s="684"/>
      <c r="AC203" s="684"/>
      <c r="AD203" s="14" t="s">
        <v>3</v>
      </c>
      <c r="AE203" s="16" t="s">
        <v>3</v>
      </c>
      <c r="AF203" s="16" t="s">
        <v>3</v>
      </c>
      <c r="AG203" s="16" t="s">
        <v>3</v>
      </c>
      <c r="AH203" s="16" t="s">
        <v>3</v>
      </c>
      <c r="AI203" s="79" t="s">
        <v>3</v>
      </c>
      <c r="AJ203" s="171"/>
      <c r="AK203" s="79" t="s">
        <v>3</v>
      </c>
      <c r="AL203" s="173"/>
      <c r="AM203" s="14" t="s">
        <v>3</v>
      </c>
      <c r="AN203" s="79" t="s">
        <v>3</v>
      </c>
      <c r="AO203" s="686"/>
      <c r="AP203" s="687"/>
      <c r="AQ203" s="687"/>
      <c r="AR203" s="687"/>
      <c r="AS203" s="251" t="str">
        <f t="shared" si="104"/>
        <v/>
      </c>
      <c r="AT203" s="14" t="s">
        <v>3</v>
      </c>
      <c r="AU203" s="16" t="s">
        <v>3</v>
      </c>
      <c r="AV203" s="154" t="s">
        <v>3</v>
      </c>
      <c r="AW203" s="159" t="s">
        <v>3</v>
      </c>
      <c r="AX203" s="79" t="s">
        <v>3</v>
      </c>
      <c r="AY203" s="79" t="s">
        <v>3</v>
      </c>
      <c r="AZ203" s="154" t="s">
        <v>3</v>
      </c>
      <c r="BA203" s="259"/>
      <c r="BB203" s="657" t="str">
        <f>IF($F$12="","",IF($BA203="","",HLOOKUP($F$12,別紙mast!$D$4:$K$7,3,FALSE)))</f>
        <v/>
      </c>
      <c r="BC203" s="657"/>
      <c r="BD203" s="260" t="str">
        <f t="shared" si="102"/>
        <v/>
      </c>
      <c r="BE203" s="260" t="str">
        <f>IF($F$12="","",IF($BA203="","",HLOOKUP($F$12,別紙mast!$D$9:$K$11,3,FALSE)))</f>
        <v/>
      </c>
      <c r="BF203" s="175" t="str">
        <f t="shared" si="103"/>
        <v/>
      </c>
      <c r="BG203" s="272"/>
      <c r="BH203" s="656" t="str">
        <f>IF($F$12="","",IF($BG203="","",HLOOKUP($F$12,別紙mast!$D$4:$K$7,4,FALSE)))</f>
        <v/>
      </c>
      <c r="BI203" s="656"/>
      <c r="BJ203" s="261" t="str">
        <f t="shared" si="83"/>
        <v/>
      </c>
      <c r="BK203" s="264"/>
      <c r="BL203" s="265"/>
      <c r="BM203" s="265"/>
      <c r="BN203" s="266"/>
      <c r="BO203" s="222"/>
      <c r="BP203" s="223"/>
      <c r="BQ203" s="223"/>
      <c r="BR203" s="224"/>
      <c r="BS203" s="267"/>
      <c r="BT203" s="268"/>
      <c r="BU203" s="270" t="str">
        <f t="shared" si="84"/>
        <v/>
      </c>
      <c r="BV203" s="269" t="str">
        <f t="shared" si="85"/>
        <v/>
      </c>
      <c r="BW203" s="247" t="str">
        <f t="shared" si="86"/>
        <v/>
      </c>
      <c r="BX203" s="271" t="str">
        <f t="shared" si="105"/>
        <v/>
      </c>
      <c r="BY203" s="410" t="str">
        <f t="shared" si="87"/>
        <v/>
      </c>
      <c r="BZ203" s="239"/>
      <c r="CA203" s="239"/>
      <c r="CB203" s="247" t="str">
        <f t="shared" si="106"/>
        <v/>
      </c>
      <c r="CC203" s="247" t="str">
        <f t="shared" si="107"/>
        <v/>
      </c>
      <c r="CD203" s="247" t="str">
        <f t="shared" si="108"/>
        <v/>
      </c>
      <c r="CE203" s="247" t="str">
        <f t="shared" si="109"/>
        <v/>
      </c>
      <c r="CF203" s="115"/>
      <c r="CG203" s="200" t="str">
        <f t="shared" si="88"/>
        <v/>
      </c>
      <c r="CH203" s="199" t="str">
        <f t="shared" si="89"/>
        <v/>
      </c>
      <c r="CI203" s="199" t="str">
        <f t="shared" si="90"/>
        <v/>
      </c>
      <c r="CJ203" s="199" t="str">
        <f t="shared" si="91"/>
        <v/>
      </c>
      <c r="CK203" s="203" t="str">
        <f t="shared" si="92"/>
        <v/>
      </c>
      <c r="CL203" s="203" t="str">
        <f t="shared" si="93"/>
        <v/>
      </c>
      <c r="CM203" s="203" t="str">
        <f t="shared" si="94"/>
        <v/>
      </c>
      <c r="CN203" s="203" t="str">
        <f t="shared" si="95"/>
        <v/>
      </c>
      <c r="CO203" s="199" t="str">
        <f t="shared" si="110"/>
        <v/>
      </c>
      <c r="CP203" s="226" t="str">
        <f t="shared" si="111"/>
        <v/>
      </c>
      <c r="CQ203" s="203" t="str">
        <f t="shared" si="96"/>
        <v/>
      </c>
      <c r="CR203" s="203" t="str">
        <f t="shared" si="97"/>
        <v/>
      </c>
      <c r="CS203" s="203" t="str">
        <f t="shared" si="98"/>
        <v/>
      </c>
      <c r="CT203" s="256" t="str">
        <f t="shared" si="99"/>
        <v/>
      </c>
      <c r="CU203" s="257" t="str">
        <f t="shared" si="100"/>
        <v/>
      </c>
      <c r="CV203" s="258" t="str">
        <f t="shared" si="101"/>
        <v/>
      </c>
      <c r="CW203" s="115"/>
      <c r="CX203" s="115"/>
      <c r="CY203" s="115"/>
      <c r="CZ203" s="115"/>
      <c r="DA203" s="115"/>
      <c r="DB203" s="115"/>
      <c r="DC203" s="115"/>
      <c r="DD203" s="115"/>
      <c r="DE203" s="115"/>
      <c r="DF203" s="115"/>
      <c r="DG203" s="115"/>
      <c r="DH203" s="115"/>
      <c r="DI203" s="125"/>
    </row>
    <row r="204" spans="2:113" ht="15.95" customHeight="1">
      <c r="B204" s="161">
        <v>174</v>
      </c>
      <c r="C204" s="670"/>
      <c r="D204" s="671"/>
      <c r="E204" s="671"/>
      <c r="F204" s="672"/>
      <c r="G204" s="673"/>
      <c r="H204" s="673"/>
      <c r="I204" s="674"/>
      <c r="J204" s="675"/>
      <c r="K204" s="682"/>
      <c r="L204" s="682"/>
      <c r="M204" s="682"/>
      <c r="N204" s="682"/>
      <c r="O204" s="682"/>
      <c r="P204" s="14" t="s">
        <v>3</v>
      </c>
      <c r="Q204" s="145" t="s">
        <v>3</v>
      </c>
      <c r="R204" s="145" t="s">
        <v>3</v>
      </c>
      <c r="S204" s="79" t="s">
        <v>3</v>
      </c>
      <c r="T204" s="683"/>
      <c r="U204" s="684"/>
      <c r="V204" s="685"/>
      <c r="W204" s="14" t="s">
        <v>3</v>
      </c>
      <c r="X204" s="145" t="s">
        <v>3</v>
      </c>
      <c r="Y204" s="145" t="s">
        <v>3</v>
      </c>
      <c r="Z204" s="79" t="s">
        <v>3</v>
      </c>
      <c r="AA204" s="683"/>
      <c r="AB204" s="684"/>
      <c r="AC204" s="684"/>
      <c r="AD204" s="14" t="s">
        <v>3</v>
      </c>
      <c r="AE204" s="16" t="s">
        <v>3</v>
      </c>
      <c r="AF204" s="16" t="s">
        <v>3</v>
      </c>
      <c r="AG204" s="16" t="s">
        <v>3</v>
      </c>
      <c r="AH204" s="16" t="s">
        <v>3</v>
      </c>
      <c r="AI204" s="79" t="s">
        <v>3</v>
      </c>
      <c r="AJ204" s="171"/>
      <c r="AK204" s="79" t="s">
        <v>3</v>
      </c>
      <c r="AL204" s="173"/>
      <c r="AM204" s="14" t="s">
        <v>3</v>
      </c>
      <c r="AN204" s="79" t="s">
        <v>3</v>
      </c>
      <c r="AO204" s="686"/>
      <c r="AP204" s="687"/>
      <c r="AQ204" s="687"/>
      <c r="AR204" s="687"/>
      <c r="AS204" s="251" t="str">
        <f t="shared" si="104"/>
        <v/>
      </c>
      <c r="AT204" s="14" t="s">
        <v>3</v>
      </c>
      <c r="AU204" s="16" t="s">
        <v>3</v>
      </c>
      <c r="AV204" s="154" t="s">
        <v>3</v>
      </c>
      <c r="AW204" s="159" t="s">
        <v>3</v>
      </c>
      <c r="AX204" s="79" t="s">
        <v>3</v>
      </c>
      <c r="AY204" s="79" t="s">
        <v>3</v>
      </c>
      <c r="AZ204" s="154" t="s">
        <v>3</v>
      </c>
      <c r="BA204" s="259"/>
      <c r="BB204" s="657" t="str">
        <f>IF($F$12="","",IF($BA204="","",HLOOKUP($F$12,別紙mast!$D$4:$K$7,3,FALSE)))</f>
        <v/>
      </c>
      <c r="BC204" s="657"/>
      <c r="BD204" s="260" t="str">
        <f t="shared" si="102"/>
        <v/>
      </c>
      <c r="BE204" s="260" t="str">
        <f>IF($F$12="","",IF($BA204="","",HLOOKUP($F$12,別紙mast!$D$9:$K$11,3,FALSE)))</f>
        <v/>
      </c>
      <c r="BF204" s="175" t="str">
        <f t="shared" si="103"/>
        <v/>
      </c>
      <c r="BG204" s="272"/>
      <c r="BH204" s="656" t="str">
        <f>IF($F$12="","",IF($BG204="","",HLOOKUP($F$12,別紙mast!$D$4:$K$7,4,FALSE)))</f>
        <v/>
      </c>
      <c r="BI204" s="656"/>
      <c r="BJ204" s="261" t="str">
        <f t="shared" si="83"/>
        <v/>
      </c>
      <c r="BK204" s="264"/>
      <c r="BL204" s="265"/>
      <c r="BM204" s="265"/>
      <c r="BN204" s="266"/>
      <c r="BO204" s="222"/>
      <c r="BP204" s="223"/>
      <c r="BQ204" s="223"/>
      <c r="BR204" s="224"/>
      <c r="BS204" s="267"/>
      <c r="BT204" s="268"/>
      <c r="BU204" s="270" t="str">
        <f t="shared" si="84"/>
        <v/>
      </c>
      <c r="BV204" s="269" t="str">
        <f t="shared" si="85"/>
        <v/>
      </c>
      <c r="BW204" s="247" t="str">
        <f t="shared" si="86"/>
        <v/>
      </c>
      <c r="BX204" s="271" t="str">
        <f t="shared" si="105"/>
        <v/>
      </c>
      <c r="BY204" s="410" t="str">
        <f t="shared" si="87"/>
        <v/>
      </c>
      <c r="BZ204" s="239"/>
      <c r="CA204" s="239"/>
      <c r="CB204" s="247" t="str">
        <f t="shared" si="106"/>
        <v/>
      </c>
      <c r="CC204" s="247" t="str">
        <f t="shared" si="107"/>
        <v/>
      </c>
      <c r="CD204" s="247" t="str">
        <f t="shared" si="108"/>
        <v/>
      </c>
      <c r="CE204" s="247" t="str">
        <f t="shared" si="109"/>
        <v/>
      </c>
      <c r="CF204" s="115"/>
      <c r="CG204" s="200" t="str">
        <f t="shared" si="88"/>
        <v/>
      </c>
      <c r="CH204" s="199" t="str">
        <f t="shared" si="89"/>
        <v/>
      </c>
      <c r="CI204" s="199" t="str">
        <f t="shared" si="90"/>
        <v/>
      </c>
      <c r="CJ204" s="199" t="str">
        <f t="shared" si="91"/>
        <v/>
      </c>
      <c r="CK204" s="203" t="str">
        <f t="shared" si="92"/>
        <v/>
      </c>
      <c r="CL204" s="203" t="str">
        <f t="shared" si="93"/>
        <v/>
      </c>
      <c r="CM204" s="203" t="str">
        <f t="shared" si="94"/>
        <v/>
      </c>
      <c r="CN204" s="203" t="str">
        <f t="shared" si="95"/>
        <v/>
      </c>
      <c r="CO204" s="199" t="str">
        <f t="shared" si="110"/>
        <v/>
      </c>
      <c r="CP204" s="226" t="str">
        <f t="shared" si="111"/>
        <v/>
      </c>
      <c r="CQ204" s="203" t="str">
        <f t="shared" si="96"/>
        <v/>
      </c>
      <c r="CR204" s="203" t="str">
        <f t="shared" si="97"/>
        <v/>
      </c>
      <c r="CS204" s="203" t="str">
        <f t="shared" si="98"/>
        <v/>
      </c>
      <c r="CT204" s="256" t="str">
        <f t="shared" si="99"/>
        <v/>
      </c>
      <c r="CU204" s="257" t="str">
        <f t="shared" si="100"/>
        <v/>
      </c>
      <c r="CV204" s="258" t="str">
        <f t="shared" si="101"/>
        <v/>
      </c>
      <c r="CW204" s="115"/>
      <c r="CX204" s="115"/>
      <c r="CY204" s="115"/>
      <c r="CZ204" s="115"/>
      <c r="DA204" s="115"/>
      <c r="DB204" s="115"/>
      <c r="DC204" s="115"/>
      <c r="DD204" s="115"/>
      <c r="DE204" s="115"/>
      <c r="DF204" s="115"/>
      <c r="DG204" s="115"/>
      <c r="DH204" s="115"/>
      <c r="DI204" s="125"/>
    </row>
    <row r="205" spans="2:113" ht="15.95" customHeight="1">
      <c r="B205" s="161">
        <v>175</v>
      </c>
      <c r="C205" s="670"/>
      <c r="D205" s="671"/>
      <c r="E205" s="671"/>
      <c r="F205" s="672"/>
      <c r="G205" s="673"/>
      <c r="H205" s="673"/>
      <c r="I205" s="674"/>
      <c r="J205" s="675"/>
      <c r="K205" s="682"/>
      <c r="L205" s="682"/>
      <c r="M205" s="682"/>
      <c r="N205" s="682"/>
      <c r="O205" s="682"/>
      <c r="P205" s="14" t="s">
        <v>3</v>
      </c>
      <c r="Q205" s="145" t="s">
        <v>3</v>
      </c>
      <c r="R205" s="145" t="s">
        <v>3</v>
      </c>
      <c r="S205" s="79" t="s">
        <v>3</v>
      </c>
      <c r="T205" s="683"/>
      <c r="U205" s="684"/>
      <c r="V205" s="685"/>
      <c r="W205" s="14" t="s">
        <v>3</v>
      </c>
      <c r="X205" s="145" t="s">
        <v>3</v>
      </c>
      <c r="Y205" s="145" t="s">
        <v>3</v>
      </c>
      <c r="Z205" s="79" t="s">
        <v>3</v>
      </c>
      <c r="AA205" s="683"/>
      <c r="AB205" s="684"/>
      <c r="AC205" s="684"/>
      <c r="AD205" s="14" t="s">
        <v>3</v>
      </c>
      <c r="AE205" s="16" t="s">
        <v>3</v>
      </c>
      <c r="AF205" s="16" t="s">
        <v>3</v>
      </c>
      <c r="AG205" s="16" t="s">
        <v>3</v>
      </c>
      <c r="AH205" s="16" t="s">
        <v>3</v>
      </c>
      <c r="AI205" s="79" t="s">
        <v>3</v>
      </c>
      <c r="AJ205" s="171"/>
      <c r="AK205" s="79" t="s">
        <v>3</v>
      </c>
      <c r="AL205" s="173"/>
      <c r="AM205" s="14" t="s">
        <v>3</v>
      </c>
      <c r="AN205" s="79" t="s">
        <v>3</v>
      </c>
      <c r="AO205" s="686"/>
      <c r="AP205" s="687"/>
      <c r="AQ205" s="687"/>
      <c r="AR205" s="687"/>
      <c r="AS205" s="251" t="str">
        <f t="shared" si="104"/>
        <v/>
      </c>
      <c r="AT205" s="14" t="s">
        <v>3</v>
      </c>
      <c r="AU205" s="16" t="s">
        <v>3</v>
      </c>
      <c r="AV205" s="154" t="s">
        <v>3</v>
      </c>
      <c r="AW205" s="159" t="s">
        <v>3</v>
      </c>
      <c r="AX205" s="79" t="s">
        <v>3</v>
      </c>
      <c r="AY205" s="79" t="s">
        <v>3</v>
      </c>
      <c r="AZ205" s="154" t="s">
        <v>3</v>
      </c>
      <c r="BA205" s="259"/>
      <c r="BB205" s="657" t="str">
        <f>IF($F$12="","",IF($BA205="","",HLOOKUP($F$12,別紙mast!$D$4:$K$7,3,FALSE)))</f>
        <v/>
      </c>
      <c r="BC205" s="657"/>
      <c r="BD205" s="260" t="str">
        <f t="shared" si="102"/>
        <v/>
      </c>
      <c r="BE205" s="260" t="str">
        <f>IF($F$12="","",IF($BA205="","",HLOOKUP($F$12,別紙mast!$D$9:$K$11,3,FALSE)))</f>
        <v/>
      </c>
      <c r="BF205" s="175" t="str">
        <f t="shared" si="103"/>
        <v/>
      </c>
      <c r="BG205" s="272"/>
      <c r="BH205" s="656" t="str">
        <f>IF($F$12="","",IF($BG205="","",HLOOKUP($F$12,別紙mast!$D$4:$K$7,4,FALSE)))</f>
        <v/>
      </c>
      <c r="BI205" s="656"/>
      <c r="BJ205" s="261" t="str">
        <f t="shared" si="83"/>
        <v/>
      </c>
      <c r="BK205" s="264"/>
      <c r="BL205" s="265"/>
      <c r="BM205" s="265"/>
      <c r="BN205" s="266"/>
      <c r="BO205" s="222"/>
      <c r="BP205" s="223"/>
      <c r="BQ205" s="223"/>
      <c r="BR205" s="224"/>
      <c r="BS205" s="267"/>
      <c r="BT205" s="268"/>
      <c r="BU205" s="270" t="str">
        <f t="shared" si="84"/>
        <v/>
      </c>
      <c r="BV205" s="269" t="str">
        <f t="shared" si="85"/>
        <v/>
      </c>
      <c r="BW205" s="247" t="str">
        <f t="shared" si="86"/>
        <v/>
      </c>
      <c r="BX205" s="271" t="str">
        <f t="shared" si="105"/>
        <v/>
      </c>
      <c r="BY205" s="410" t="str">
        <f t="shared" si="87"/>
        <v/>
      </c>
      <c r="BZ205" s="239"/>
      <c r="CA205" s="239"/>
      <c r="CB205" s="247" t="str">
        <f t="shared" si="106"/>
        <v/>
      </c>
      <c r="CC205" s="247" t="str">
        <f t="shared" si="107"/>
        <v/>
      </c>
      <c r="CD205" s="247" t="str">
        <f t="shared" si="108"/>
        <v/>
      </c>
      <c r="CE205" s="247" t="str">
        <f t="shared" si="109"/>
        <v/>
      </c>
      <c r="CF205" s="115"/>
      <c r="CG205" s="200" t="str">
        <f t="shared" si="88"/>
        <v/>
      </c>
      <c r="CH205" s="199" t="str">
        <f t="shared" si="89"/>
        <v/>
      </c>
      <c r="CI205" s="199" t="str">
        <f t="shared" si="90"/>
        <v/>
      </c>
      <c r="CJ205" s="199" t="str">
        <f t="shared" si="91"/>
        <v/>
      </c>
      <c r="CK205" s="203" t="str">
        <f t="shared" si="92"/>
        <v/>
      </c>
      <c r="CL205" s="203" t="str">
        <f t="shared" si="93"/>
        <v/>
      </c>
      <c r="CM205" s="203" t="str">
        <f t="shared" si="94"/>
        <v/>
      </c>
      <c r="CN205" s="203" t="str">
        <f t="shared" si="95"/>
        <v/>
      </c>
      <c r="CO205" s="199" t="str">
        <f t="shared" si="110"/>
        <v/>
      </c>
      <c r="CP205" s="226" t="str">
        <f t="shared" si="111"/>
        <v/>
      </c>
      <c r="CQ205" s="203" t="str">
        <f t="shared" si="96"/>
        <v/>
      </c>
      <c r="CR205" s="203" t="str">
        <f t="shared" si="97"/>
        <v/>
      </c>
      <c r="CS205" s="203" t="str">
        <f t="shared" si="98"/>
        <v/>
      </c>
      <c r="CT205" s="256" t="str">
        <f t="shared" si="99"/>
        <v/>
      </c>
      <c r="CU205" s="257" t="str">
        <f t="shared" si="100"/>
        <v/>
      </c>
      <c r="CV205" s="258" t="str">
        <f t="shared" si="101"/>
        <v/>
      </c>
      <c r="CW205" s="115"/>
      <c r="CX205" s="115"/>
      <c r="CY205" s="115"/>
      <c r="CZ205" s="115"/>
      <c r="DA205" s="115"/>
      <c r="DB205" s="115"/>
      <c r="DC205" s="115"/>
      <c r="DD205" s="115"/>
      <c r="DE205" s="115"/>
      <c r="DF205" s="115"/>
      <c r="DG205" s="115"/>
      <c r="DH205" s="115"/>
      <c r="DI205" s="125"/>
    </row>
    <row r="206" spans="2:113" ht="15.95" customHeight="1">
      <c r="B206" s="161">
        <v>176</v>
      </c>
      <c r="C206" s="670"/>
      <c r="D206" s="671"/>
      <c r="E206" s="671"/>
      <c r="F206" s="672"/>
      <c r="G206" s="673"/>
      <c r="H206" s="673"/>
      <c r="I206" s="674"/>
      <c r="J206" s="675"/>
      <c r="K206" s="682"/>
      <c r="L206" s="682"/>
      <c r="M206" s="682"/>
      <c r="N206" s="682"/>
      <c r="O206" s="682"/>
      <c r="P206" s="14" t="s">
        <v>3</v>
      </c>
      <c r="Q206" s="145" t="s">
        <v>3</v>
      </c>
      <c r="R206" s="145" t="s">
        <v>3</v>
      </c>
      <c r="S206" s="79" t="s">
        <v>3</v>
      </c>
      <c r="T206" s="683"/>
      <c r="U206" s="684"/>
      <c r="V206" s="685"/>
      <c r="W206" s="14" t="s">
        <v>3</v>
      </c>
      <c r="X206" s="145" t="s">
        <v>3</v>
      </c>
      <c r="Y206" s="145" t="s">
        <v>3</v>
      </c>
      <c r="Z206" s="79" t="s">
        <v>3</v>
      </c>
      <c r="AA206" s="683"/>
      <c r="AB206" s="684"/>
      <c r="AC206" s="684"/>
      <c r="AD206" s="14" t="s">
        <v>3</v>
      </c>
      <c r="AE206" s="16" t="s">
        <v>3</v>
      </c>
      <c r="AF206" s="16" t="s">
        <v>3</v>
      </c>
      <c r="AG206" s="16" t="s">
        <v>3</v>
      </c>
      <c r="AH206" s="16" t="s">
        <v>3</v>
      </c>
      <c r="AI206" s="79" t="s">
        <v>3</v>
      </c>
      <c r="AJ206" s="171"/>
      <c r="AK206" s="79" t="s">
        <v>3</v>
      </c>
      <c r="AL206" s="173"/>
      <c r="AM206" s="14" t="s">
        <v>3</v>
      </c>
      <c r="AN206" s="79" t="s">
        <v>3</v>
      </c>
      <c r="AO206" s="686"/>
      <c r="AP206" s="687"/>
      <c r="AQ206" s="687"/>
      <c r="AR206" s="687"/>
      <c r="AS206" s="251" t="str">
        <f t="shared" si="104"/>
        <v/>
      </c>
      <c r="AT206" s="14" t="s">
        <v>3</v>
      </c>
      <c r="AU206" s="16" t="s">
        <v>3</v>
      </c>
      <c r="AV206" s="154" t="s">
        <v>3</v>
      </c>
      <c r="AW206" s="159" t="s">
        <v>3</v>
      </c>
      <c r="AX206" s="79" t="s">
        <v>3</v>
      </c>
      <c r="AY206" s="79" t="s">
        <v>3</v>
      </c>
      <c r="AZ206" s="154" t="s">
        <v>3</v>
      </c>
      <c r="BA206" s="259"/>
      <c r="BB206" s="657" t="str">
        <f>IF($F$12="","",IF($BA206="","",HLOOKUP($F$12,別紙mast!$D$4:$K$7,3,FALSE)))</f>
        <v/>
      </c>
      <c r="BC206" s="657"/>
      <c r="BD206" s="260" t="str">
        <f t="shared" si="102"/>
        <v/>
      </c>
      <c r="BE206" s="260" t="str">
        <f>IF($F$12="","",IF($BA206="","",HLOOKUP($F$12,別紙mast!$D$9:$K$11,3,FALSE)))</f>
        <v/>
      </c>
      <c r="BF206" s="175" t="str">
        <f t="shared" si="103"/>
        <v/>
      </c>
      <c r="BG206" s="272"/>
      <c r="BH206" s="656" t="str">
        <f>IF($F$12="","",IF($BG206="","",HLOOKUP($F$12,別紙mast!$D$4:$K$7,4,FALSE)))</f>
        <v/>
      </c>
      <c r="BI206" s="656"/>
      <c r="BJ206" s="261" t="str">
        <f t="shared" si="83"/>
        <v/>
      </c>
      <c r="BK206" s="264"/>
      <c r="BL206" s="265"/>
      <c r="BM206" s="265"/>
      <c r="BN206" s="266"/>
      <c r="BO206" s="222"/>
      <c r="BP206" s="223"/>
      <c r="BQ206" s="223"/>
      <c r="BR206" s="224"/>
      <c r="BS206" s="267"/>
      <c r="BT206" s="268"/>
      <c r="BU206" s="270" t="str">
        <f t="shared" si="84"/>
        <v/>
      </c>
      <c r="BV206" s="269" t="str">
        <f t="shared" si="85"/>
        <v/>
      </c>
      <c r="BW206" s="247" t="str">
        <f t="shared" si="86"/>
        <v/>
      </c>
      <c r="BX206" s="271" t="str">
        <f t="shared" si="105"/>
        <v/>
      </c>
      <c r="BY206" s="410" t="str">
        <f t="shared" si="87"/>
        <v/>
      </c>
      <c r="BZ206" s="239"/>
      <c r="CA206" s="239"/>
      <c r="CB206" s="247" t="str">
        <f t="shared" si="106"/>
        <v/>
      </c>
      <c r="CC206" s="247" t="str">
        <f t="shared" si="107"/>
        <v/>
      </c>
      <c r="CD206" s="247" t="str">
        <f t="shared" si="108"/>
        <v/>
      </c>
      <c r="CE206" s="247" t="str">
        <f t="shared" si="109"/>
        <v/>
      </c>
      <c r="CF206" s="115"/>
      <c r="CG206" s="200" t="str">
        <f t="shared" si="88"/>
        <v/>
      </c>
      <c r="CH206" s="199" t="str">
        <f t="shared" si="89"/>
        <v/>
      </c>
      <c r="CI206" s="199" t="str">
        <f t="shared" si="90"/>
        <v/>
      </c>
      <c r="CJ206" s="199" t="str">
        <f t="shared" si="91"/>
        <v/>
      </c>
      <c r="CK206" s="203" t="str">
        <f t="shared" si="92"/>
        <v/>
      </c>
      <c r="CL206" s="203" t="str">
        <f t="shared" si="93"/>
        <v/>
      </c>
      <c r="CM206" s="203" t="str">
        <f t="shared" si="94"/>
        <v/>
      </c>
      <c r="CN206" s="203" t="str">
        <f t="shared" si="95"/>
        <v/>
      </c>
      <c r="CO206" s="199" t="str">
        <f t="shared" si="110"/>
        <v/>
      </c>
      <c r="CP206" s="226" t="str">
        <f t="shared" si="111"/>
        <v/>
      </c>
      <c r="CQ206" s="203" t="str">
        <f t="shared" si="96"/>
        <v/>
      </c>
      <c r="CR206" s="203" t="str">
        <f t="shared" si="97"/>
        <v/>
      </c>
      <c r="CS206" s="203" t="str">
        <f t="shared" si="98"/>
        <v/>
      </c>
      <c r="CT206" s="256" t="str">
        <f t="shared" si="99"/>
        <v/>
      </c>
      <c r="CU206" s="257" t="str">
        <f t="shared" si="100"/>
        <v/>
      </c>
      <c r="CV206" s="258" t="str">
        <f t="shared" si="101"/>
        <v/>
      </c>
      <c r="CW206" s="115"/>
      <c r="CX206" s="115"/>
      <c r="CY206" s="115"/>
      <c r="CZ206" s="115"/>
      <c r="DA206" s="115"/>
      <c r="DB206" s="115"/>
      <c r="DC206" s="115"/>
      <c r="DD206" s="115"/>
      <c r="DE206" s="115"/>
      <c r="DF206" s="115"/>
      <c r="DG206" s="115"/>
      <c r="DH206" s="115"/>
      <c r="DI206" s="125"/>
    </row>
    <row r="207" spans="2:113" ht="15.95" customHeight="1">
      <c r="B207" s="161">
        <v>177</v>
      </c>
      <c r="C207" s="670"/>
      <c r="D207" s="671"/>
      <c r="E207" s="671"/>
      <c r="F207" s="672"/>
      <c r="G207" s="673"/>
      <c r="H207" s="673"/>
      <c r="I207" s="674"/>
      <c r="J207" s="675"/>
      <c r="K207" s="682"/>
      <c r="L207" s="682"/>
      <c r="M207" s="682"/>
      <c r="N207" s="682"/>
      <c r="O207" s="682"/>
      <c r="P207" s="14" t="s">
        <v>3</v>
      </c>
      <c r="Q207" s="145" t="s">
        <v>3</v>
      </c>
      <c r="R207" s="145" t="s">
        <v>3</v>
      </c>
      <c r="S207" s="79" t="s">
        <v>3</v>
      </c>
      <c r="T207" s="683"/>
      <c r="U207" s="684"/>
      <c r="V207" s="685"/>
      <c r="W207" s="14" t="s">
        <v>3</v>
      </c>
      <c r="X207" s="145" t="s">
        <v>3</v>
      </c>
      <c r="Y207" s="145" t="s">
        <v>3</v>
      </c>
      <c r="Z207" s="79" t="s">
        <v>3</v>
      </c>
      <c r="AA207" s="683"/>
      <c r="AB207" s="684"/>
      <c r="AC207" s="684"/>
      <c r="AD207" s="14" t="s">
        <v>3</v>
      </c>
      <c r="AE207" s="16" t="s">
        <v>3</v>
      </c>
      <c r="AF207" s="16" t="s">
        <v>3</v>
      </c>
      <c r="AG207" s="16" t="s">
        <v>3</v>
      </c>
      <c r="AH207" s="16" t="s">
        <v>3</v>
      </c>
      <c r="AI207" s="79" t="s">
        <v>3</v>
      </c>
      <c r="AJ207" s="171"/>
      <c r="AK207" s="79" t="s">
        <v>3</v>
      </c>
      <c r="AL207" s="173"/>
      <c r="AM207" s="14" t="s">
        <v>3</v>
      </c>
      <c r="AN207" s="79" t="s">
        <v>3</v>
      </c>
      <c r="AO207" s="686"/>
      <c r="AP207" s="687"/>
      <c r="AQ207" s="687"/>
      <c r="AR207" s="687"/>
      <c r="AS207" s="251" t="str">
        <f t="shared" si="104"/>
        <v/>
      </c>
      <c r="AT207" s="14" t="s">
        <v>3</v>
      </c>
      <c r="AU207" s="16" t="s">
        <v>3</v>
      </c>
      <c r="AV207" s="154" t="s">
        <v>3</v>
      </c>
      <c r="AW207" s="159" t="s">
        <v>3</v>
      </c>
      <c r="AX207" s="79" t="s">
        <v>3</v>
      </c>
      <c r="AY207" s="79" t="s">
        <v>3</v>
      </c>
      <c r="AZ207" s="154" t="s">
        <v>3</v>
      </c>
      <c r="BA207" s="259"/>
      <c r="BB207" s="657" t="str">
        <f>IF($F$12="","",IF($BA207="","",HLOOKUP($F$12,別紙mast!$D$4:$K$7,3,FALSE)))</f>
        <v/>
      </c>
      <c r="BC207" s="657"/>
      <c r="BD207" s="260" t="str">
        <f t="shared" si="102"/>
        <v/>
      </c>
      <c r="BE207" s="260" t="str">
        <f>IF($F$12="","",IF($BA207="","",HLOOKUP($F$12,別紙mast!$D$9:$K$11,3,FALSE)))</f>
        <v/>
      </c>
      <c r="BF207" s="175" t="str">
        <f t="shared" si="103"/>
        <v/>
      </c>
      <c r="BG207" s="272"/>
      <c r="BH207" s="656" t="str">
        <f>IF($F$12="","",IF($BG207="","",HLOOKUP($F$12,別紙mast!$D$4:$K$7,4,FALSE)))</f>
        <v/>
      </c>
      <c r="BI207" s="656"/>
      <c r="BJ207" s="261" t="str">
        <f t="shared" si="83"/>
        <v/>
      </c>
      <c r="BK207" s="264"/>
      <c r="BL207" s="265"/>
      <c r="BM207" s="265"/>
      <c r="BN207" s="266"/>
      <c r="BO207" s="222"/>
      <c r="BP207" s="223"/>
      <c r="BQ207" s="223"/>
      <c r="BR207" s="224"/>
      <c r="BS207" s="267"/>
      <c r="BT207" s="268"/>
      <c r="BU207" s="270" t="str">
        <f t="shared" si="84"/>
        <v/>
      </c>
      <c r="BV207" s="269" t="str">
        <f t="shared" si="85"/>
        <v/>
      </c>
      <c r="BW207" s="247" t="str">
        <f t="shared" si="86"/>
        <v/>
      </c>
      <c r="BX207" s="271" t="str">
        <f t="shared" si="105"/>
        <v/>
      </c>
      <c r="BY207" s="410" t="str">
        <f t="shared" si="87"/>
        <v/>
      </c>
      <c r="BZ207" s="239"/>
      <c r="CA207" s="239"/>
      <c r="CB207" s="247" t="str">
        <f t="shared" si="106"/>
        <v/>
      </c>
      <c r="CC207" s="247" t="str">
        <f t="shared" si="107"/>
        <v/>
      </c>
      <c r="CD207" s="247" t="str">
        <f t="shared" si="108"/>
        <v/>
      </c>
      <c r="CE207" s="247" t="str">
        <f t="shared" si="109"/>
        <v/>
      </c>
      <c r="CF207" s="115"/>
      <c r="CG207" s="200" t="str">
        <f t="shared" si="88"/>
        <v/>
      </c>
      <c r="CH207" s="199" t="str">
        <f t="shared" si="89"/>
        <v/>
      </c>
      <c r="CI207" s="199" t="str">
        <f t="shared" si="90"/>
        <v/>
      </c>
      <c r="CJ207" s="199" t="str">
        <f t="shared" si="91"/>
        <v/>
      </c>
      <c r="CK207" s="203" t="str">
        <f t="shared" si="92"/>
        <v/>
      </c>
      <c r="CL207" s="203" t="str">
        <f t="shared" si="93"/>
        <v/>
      </c>
      <c r="CM207" s="203" t="str">
        <f t="shared" si="94"/>
        <v/>
      </c>
      <c r="CN207" s="203" t="str">
        <f t="shared" si="95"/>
        <v/>
      </c>
      <c r="CO207" s="199" t="str">
        <f t="shared" si="110"/>
        <v/>
      </c>
      <c r="CP207" s="226" t="str">
        <f t="shared" si="111"/>
        <v/>
      </c>
      <c r="CQ207" s="203" t="str">
        <f t="shared" si="96"/>
        <v/>
      </c>
      <c r="CR207" s="203" t="str">
        <f t="shared" si="97"/>
        <v/>
      </c>
      <c r="CS207" s="203" t="str">
        <f t="shared" si="98"/>
        <v/>
      </c>
      <c r="CT207" s="256" t="str">
        <f t="shared" si="99"/>
        <v/>
      </c>
      <c r="CU207" s="257" t="str">
        <f t="shared" si="100"/>
        <v/>
      </c>
      <c r="CV207" s="258" t="str">
        <f t="shared" si="101"/>
        <v/>
      </c>
      <c r="CW207" s="115"/>
      <c r="CX207" s="115"/>
      <c r="CY207" s="115"/>
      <c r="CZ207" s="115"/>
      <c r="DA207" s="115"/>
      <c r="DB207" s="115"/>
      <c r="DC207" s="115"/>
      <c r="DD207" s="115"/>
      <c r="DE207" s="115"/>
      <c r="DF207" s="115"/>
      <c r="DG207" s="115"/>
      <c r="DH207" s="115"/>
      <c r="DI207" s="125"/>
    </row>
    <row r="208" spans="2:113" ht="15.95" customHeight="1">
      <c r="B208" s="161">
        <v>178</v>
      </c>
      <c r="C208" s="670"/>
      <c r="D208" s="671"/>
      <c r="E208" s="671"/>
      <c r="F208" s="672"/>
      <c r="G208" s="673"/>
      <c r="H208" s="673"/>
      <c r="I208" s="674"/>
      <c r="J208" s="675"/>
      <c r="K208" s="682"/>
      <c r="L208" s="682"/>
      <c r="M208" s="682"/>
      <c r="N208" s="682"/>
      <c r="O208" s="682"/>
      <c r="P208" s="14" t="s">
        <v>3</v>
      </c>
      <c r="Q208" s="145" t="s">
        <v>3</v>
      </c>
      <c r="R208" s="145" t="s">
        <v>3</v>
      </c>
      <c r="S208" s="79" t="s">
        <v>3</v>
      </c>
      <c r="T208" s="683"/>
      <c r="U208" s="684"/>
      <c r="V208" s="685"/>
      <c r="W208" s="14" t="s">
        <v>3</v>
      </c>
      <c r="X208" s="145" t="s">
        <v>3</v>
      </c>
      <c r="Y208" s="145" t="s">
        <v>3</v>
      </c>
      <c r="Z208" s="79" t="s">
        <v>3</v>
      </c>
      <c r="AA208" s="683"/>
      <c r="AB208" s="684"/>
      <c r="AC208" s="684"/>
      <c r="AD208" s="14" t="s">
        <v>3</v>
      </c>
      <c r="AE208" s="16" t="s">
        <v>3</v>
      </c>
      <c r="AF208" s="16" t="s">
        <v>3</v>
      </c>
      <c r="AG208" s="16" t="s">
        <v>3</v>
      </c>
      <c r="AH208" s="16" t="s">
        <v>3</v>
      </c>
      <c r="AI208" s="79" t="s">
        <v>3</v>
      </c>
      <c r="AJ208" s="171"/>
      <c r="AK208" s="79" t="s">
        <v>3</v>
      </c>
      <c r="AL208" s="173"/>
      <c r="AM208" s="14" t="s">
        <v>3</v>
      </c>
      <c r="AN208" s="79" t="s">
        <v>3</v>
      </c>
      <c r="AO208" s="686"/>
      <c r="AP208" s="687"/>
      <c r="AQ208" s="687"/>
      <c r="AR208" s="687"/>
      <c r="AS208" s="251" t="str">
        <f t="shared" si="104"/>
        <v/>
      </c>
      <c r="AT208" s="14" t="s">
        <v>3</v>
      </c>
      <c r="AU208" s="16" t="s">
        <v>3</v>
      </c>
      <c r="AV208" s="154" t="s">
        <v>3</v>
      </c>
      <c r="AW208" s="159" t="s">
        <v>3</v>
      </c>
      <c r="AX208" s="79" t="s">
        <v>3</v>
      </c>
      <c r="AY208" s="79" t="s">
        <v>3</v>
      </c>
      <c r="AZ208" s="154" t="s">
        <v>3</v>
      </c>
      <c r="BA208" s="259"/>
      <c r="BB208" s="657" t="str">
        <f>IF($F$12="","",IF($BA208="","",HLOOKUP($F$12,別紙mast!$D$4:$K$7,3,FALSE)))</f>
        <v/>
      </c>
      <c r="BC208" s="657"/>
      <c r="BD208" s="260" t="str">
        <f t="shared" si="102"/>
        <v/>
      </c>
      <c r="BE208" s="260" t="str">
        <f>IF($F$12="","",IF($BA208="","",HLOOKUP($F$12,別紙mast!$D$9:$K$11,3,FALSE)))</f>
        <v/>
      </c>
      <c r="BF208" s="175" t="str">
        <f t="shared" si="103"/>
        <v/>
      </c>
      <c r="BG208" s="272"/>
      <c r="BH208" s="656" t="str">
        <f>IF($F$12="","",IF($BG208="","",HLOOKUP($F$12,別紙mast!$D$4:$K$7,4,FALSE)))</f>
        <v/>
      </c>
      <c r="BI208" s="656"/>
      <c r="BJ208" s="261" t="str">
        <f t="shared" si="83"/>
        <v/>
      </c>
      <c r="BK208" s="264"/>
      <c r="BL208" s="265"/>
      <c r="BM208" s="265"/>
      <c r="BN208" s="266"/>
      <c r="BO208" s="222"/>
      <c r="BP208" s="223"/>
      <c r="BQ208" s="223"/>
      <c r="BR208" s="224"/>
      <c r="BS208" s="267"/>
      <c r="BT208" s="268"/>
      <c r="BU208" s="270" t="str">
        <f t="shared" si="84"/>
        <v/>
      </c>
      <c r="BV208" s="269" t="str">
        <f t="shared" si="85"/>
        <v/>
      </c>
      <c r="BW208" s="247" t="str">
        <f t="shared" si="86"/>
        <v/>
      </c>
      <c r="BX208" s="271" t="str">
        <f t="shared" si="105"/>
        <v/>
      </c>
      <c r="BY208" s="410" t="str">
        <f t="shared" si="87"/>
        <v/>
      </c>
      <c r="BZ208" s="239"/>
      <c r="CA208" s="239"/>
      <c r="CB208" s="247" t="str">
        <f t="shared" si="106"/>
        <v/>
      </c>
      <c r="CC208" s="247" t="str">
        <f t="shared" si="107"/>
        <v/>
      </c>
      <c r="CD208" s="247" t="str">
        <f t="shared" si="108"/>
        <v/>
      </c>
      <c r="CE208" s="247" t="str">
        <f t="shared" si="109"/>
        <v/>
      </c>
      <c r="CF208" s="115"/>
      <c r="CG208" s="200" t="str">
        <f t="shared" si="88"/>
        <v/>
      </c>
      <c r="CH208" s="199" t="str">
        <f t="shared" si="89"/>
        <v/>
      </c>
      <c r="CI208" s="199" t="str">
        <f t="shared" si="90"/>
        <v/>
      </c>
      <c r="CJ208" s="199" t="str">
        <f t="shared" si="91"/>
        <v/>
      </c>
      <c r="CK208" s="203" t="str">
        <f t="shared" si="92"/>
        <v/>
      </c>
      <c r="CL208" s="203" t="str">
        <f t="shared" si="93"/>
        <v/>
      </c>
      <c r="CM208" s="203" t="str">
        <f t="shared" si="94"/>
        <v/>
      </c>
      <c r="CN208" s="203" t="str">
        <f t="shared" si="95"/>
        <v/>
      </c>
      <c r="CO208" s="199" t="str">
        <f t="shared" si="110"/>
        <v/>
      </c>
      <c r="CP208" s="226" t="str">
        <f t="shared" si="111"/>
        <v/>
      </c>
      <c r="CQ208" s="203" t="str">
        <f t="shared" si="96"/>
        <v/>
      </c>
      <c r="CR208" s="203" t="str">
        <f t="shared" si="97"/>
        <v/>
      </c>
      <c r="CS208" s="203" t="str">
        <f t="shared" si="98"/>
        <v/>
      </c>
      <c r="CT208" s="256" t="str">
        <f t="shared" si="99"/>
        <v/>
      </c>
      <c r="CU208" s="257" t="str">
        <f t="shared" si="100"/>
        <v/>
      </c>
      <c r="CV208" s="258" t="str">
        <f t="shared" si="101"/>
        <v/>
      </c>
      <c r="CW208" s="115"/>
      <c r="CX208" s="115"/>
      <c r="CY208" s="115"/>
      <c r="CZ208" s="115"/>
      <c r="DA208" s="115"/>
      <c r="DB208" s="115"/>
      <c r="DC208" s="115"/>
      <c r="DD208" s="115"/>
      <c r="DE208" s="115"/>
      <c r="DF208" s="115"/>
      <c r="DG208" s="115"/>
      <c r="DH208" s="115"/>
      <c r="DI208" s="125"/>
    </row>
    <row r="209" spans="2:113" ht="15.95" customHeight="1">
      <c r="B209" s="161">
        <v>179</v>
      </c>
      <c r="C209" s="670"/>
      <c r="D209" s="671"/>
      <c r="E209" s="671"/>
      <c r="F209" s="672"/>
      <c r="G209" s="673"/>
      <c r="H209" s="673"/>
      <c r="I209" s="674"/>
      <c r="J209" s="675"/>
      <c r="K209" s="682"/>
      <c r="L209" s="682"/>
      <c r="M209" s="682"/>
      <c r="N209" s="682"/>
      <c r="O209" s="682"/>
      <c r="P209" s="14" t="s">
        <v>3</v>
      </c>
      <c r="Q209" s="145" t="s">
        <v>3</v>
      </c>
      <c r="R209" s="145" t="s">
        <v>3</v>
      </c>
      <c r="S209" s="79" t="s">
        <v>3</v>
      </c>
      <c r="T209" s="683"/>
      <c r="U209" s="684"/>
      <c r="V209" s="685"/>
      <c r="W209" s="14" t="s">
        <v>3</v>
      </c>
      <c r="X209" s="145" t="s">
        <v>3</v>
      </c>
      <c r="Y209" s="145" t="s">
        <v>3</v>
      </c>
      <c r="Z209" s="79" t="s">
        <v>3</v>
      </c>
      <c r="AA209" s="683"/>
      <c r="AB209" s="684"/>
      <c r="AC209" s="684"/>
      <c r="AD209" s="14" t="s">
        <v>3</v>
      </c>
      <c r="AE209" s="16" t="s">
        <v>3</v>
      </c>
      <c r="AF209" s="16" t="s">
        <v>3</v>
      </c>
      <c r="AG209" s="16" t="s">
        <v>3</v>
      </c>
      <c r="AH209" s="16" t="s">
        <v>3</v>
      </c>
      <c r="AI209" s="79" t="s">
        <v>3</v>
      </c>
      <c r="AJ209" s="171"/>
      <c r="AK209" s="79" t="s">
        <v>3</v>
      </c>
      <c r="AL209" s="173"/>
      <c r="AM209" s="14" t="s">
        <v>3</v>
      </c>
      <c r="AN209" s="79" t="s">
        <v>3</v>
      </c>
      <c r="AO209" s="686"/>
      <c r="AP209" s="687"/>
      <c r="AQ209" s="687"/>
      <c r="AR209" s="687"/>
      <c r="AS209" s="251" t="str">
        <f t="shared" si="104"/>
        <v/>
      </c>
      <c r="AT209" s="14" t="s">
        <v>3</v>
      </c>
      <c r="AU209" s="16" t="s">
        <v>3</v>
      </c>
      <c r="AV209" s="154" t="s">
        <v>3</v>
      </c>
      <c r="AW209" s="159" t="s">
        <v>3</v>
      </c>
      <c r="AX209" s="79" t="s">
        <v>3</v>
      </c>
      <c r="AY209" s="79" t="s">
        <v>3</v>
      </c>
      <c r="AZ209" s="154" t="s">
        <v>3</v>
      </c>
      <c r="BA209" s="259"/>
      <c r="BB209" s="657" t="str">
        <f>IF($F$12="","",IF($BA209="","",HLOOKUP($F$12,別紙mast!$D$4:$K$7,3,FALSE)))</f>
        <v/>
      </c>
      <c r="BC209" s="657"/>
      <c r="BD209" s="260" t="str">
        <f t="shared" si="102"/>
        <v/>
      </c>
      <c r="BE209" s="260" t="str">
        <f>IF($F$12="","",IF($BA209="","",HLOOKUP($F$12,別紙mast!$D$9:$K$11,3,FALSE)))</f>
        <v/>
      </c>
      <c r="BF209" s="175" t="str">
        <f t="shared" si="103"/>
        <v/>
      </c>
      <c r="BG209" s="272"/>
      <c r="BH209" s="656" t="str">
        <f>IF($F$12="","",IF($BG209="","",HLOOKUP($F$12,別紙mast!$D$4:$K$7,4,FALSE)))</f>
        <v/>
      </c>
      <c r="BI209" s="656"/>
      <c r="BJ209" s="261" t="str">
        <f t="shared" si="83"/>
        <v/>
      </c>
      <c r="BK209" s="264"/>
      <c r="BL209" s="265"/>
      <c r="BM209" s="265"/>
      <c r="BN209" s="266"/>
      <c r="BO209" s="222"/>
      <c r="BP209" s="223"/>
      <c r="BQ209" s="223"/>
      <c r="BR209" s="224"/>
      <c r="BS209" s="267"/>
      <c r="BT209" s="268"/>
      <c r="BU209" s="270" t="str">
        <f t="shared" si="84"/>
        <v/>
      </c>
      <c r="BV209" s="269" t="str">
        <f t="shared" si="85"/>
        <v/>
      </c>
      <c r="BW209" s="247" t="str">
        <f t="shared" si="86"/>
        <v/>
      </c>
      <c r="BX209" s="271" t="str">
        <f t="shared" si="105"/>
        <v/>
      </c>
      <c r="BY209" s="410" t="str">
        <f t="shared" si="87"/>
        <v/>
      </c>
      <c r="BZ209" s="239"/>
      <c r="CA209" s="239"/>
      <c r="CB209" s="247" t="str">
        <f t="shared" si="106"/>
        <v/>
      </c>
      <c r="CC209" s="247" t="str">
        <f t="shared" si="107"/>
        <v/>
      </c>
      <c r="CD209" s="247" t="str">
        <f t="shared" si="108"/>
        <v/>
      </c>
      <c r="CE209" s="247" t="str">
        <f t="shared" si="109"/>
        <v/>
      </c>
      <c r="CF209" s="115"/>
      <c r="CG209" s="200" t="str">
        <f t="shared" si="88"/>
        <v/>
      </c>
      <c r="CH209" s="199" t="str">
        <f t="shared" si="89"/>
        <v/>
      </c>
      <c r="CI209" s="199" t="str">
        <f t="shared" si="90"/>
        <v/>
      </c>
      <c r="CJ209" s="199" t="str">
        <f t="shared" si="91"/>
        <v/>
      </c>
      <c r="CK209" s="203" t="str">
        <f t="shared" si="92"/>
        <v/>
      </c>
      <c r="CL209" s="203" t="str">
        <f t="shared" si="93"/>
        <v/>
      </c>
      <c r="CM209" s="203" t="str">
        <f t="shared" si="94"/>
        <v/>
      </c>
      <c r="CN209" s="203" t="str">
        <f t="shared" si="95"/>
        <v/>
      </c>
      <c r="CO209" s="199" t="str">
        <f t="shared" si="110"/>
        <v/>
      </c>
      <c r="CP209" s="226" t="str">
        <f t="shared" si="111"/>
        <v/>
      </c>
      <c r="CQ209" s="203" t="str">
        <f t="shared" si="96"/>
        <v/>
      </c>
      <c r="CR209" s="203" t="str">
        <f t="shared" si="97"/>
        <v/>
      </c>
      <c r="CS209" s="203" t="str">
        <f t="shared" si="98"/>
        <v/>
      </c>
      <c r="CT209" s="256" t="str">
        <f t="shared" si="99"/>
        <v/>
      </c>
      <c r="CU209" s="257" t="str">
        <f t="shared" si="100"/>
        <v/>
      </c>
      <c r="CV209" s="258" t="str">
        <f t="shared" si="101"/>
        <v/>
      </c>
      <c r="CW209" s="115"/>
      <c r="CX209" s="115"/>
      <c r="CY209" s="115"/>
      <c r="CZ209" s="115"/>
      <c r="DA209" s="115"/>
      <c r="DB209" s="115"/>
      <c r="DC209" s="115"/>
      <c r="DD209" s="115"/>
      <c r="DE209" s="115"/>
      <c r="DF209" s="115"/>
      <c r="DG209" s="115"/>
      <c r="DH209" s="115"/>
      <c r="DI209" s="125"/>
    </row>
    <row r="210" spans="2:113" ht="15.95" customHeight="1">
      <c r="B210" s="161">
        <v>180</v>
      </c>
      <c r="C210" s="670"/>
      <c r="D210" s="671"/>
      <c r="E210" s="671"/>
      <c r="F210" s="672"/>
      <c r="G210" s="673"/>
      <c r="H210" s="673"/>
      <c r="I210" s="674"/>
      <c r="J210" s="675"/>
      <c r="K210" s="682"/>
      <c r="L210" s="682"/>
      <c r="M210" s="682"/>
      <c r="N210" s="682"/>
      <c r="O210" s="682"/>
      <c r="P210" s="14" t="s">
        <v>3</v>
      </c>
      <c r="Q210" s="145" t="s">
        <v>3</v>
      </c>
      <c r="R210" s="145" t="s">
        <v>3</v>
      </c>
      <c r="S210" s="79" t="s">
        <v>3</v>
      </c>
      <c r="T210" s="683"/>
      <c r="U210" s="684"/>
      <c r="V210" s="685"/>
      <c r="W210" s="14" t="s">
        <v>3</v>
      </c>
      <c r="X210" s="145" t="s">
        <v>3</v>
      </c>
      <c r="Y210" s="145" t="s">
        <v>3</v>
      </c>
      <c r="Z210" s="79" t="s">
        <v>3</v>
      </c>
      <c r="AA210" s="683"/>
      <c r="AB210" s="684"/>
      <c r="AC210" s="684"/>
      <c r="AD210" s="14" t="s">
        <v>3</v>
      </c>
      <c r="AE210" s="16" t="s">
        <v>3</v>
      </c>
      <c r="AF210" s="16" t="s">
        <v>3</v>
      </c>
      <c r="AG210" s="16" t="s">
        <v>3</v>
      </c>
      <c r="AH210" s="16" t="s">
        <v>3</v>
      </c>
      <c r="AI210" s="79" t="s">
        <v>3</v>
      </c>
      <c r="AJ210" s="171"/>
      <c r="AK210" s="79" t="s">
        <v>3</v>
      </c>
      <c r="AL210" s="173"/>
      <c r="AM210" s="14" t="s">
        <v>3</v>
      </c>
      <c r="AN210" s="79" t="s">
        <v>3</v>
      </c>
      <c r="AO210" s="686"/>
      <c r="AP210" s="687"/>
      <c r="AQ210" s="687"/>
      <c r="AR210" s="687"/>
      <c r="AS210" s="251" t="str">
        <f t="shared" si="104"/>
        <v/>
      </c>
      <c r="AT210" s="14" t="s">
        <v>3</v>
      </c>
      <c r="AU210" s="16" t="s">
        <v>3</v>
      </c>
      <c r="AV210" s="154" t="s">
        <v>3</v>
      </c>
      <c r="AW210" s="159" t="s">
        <v>3</v>
      </c>
      <c r="AX210" s="79" t="s">
        <v>3</v>
      </c>
      <c r="AY210" s="79" t="s">
        <v>3</v>
      </c>
      <c r="AZ210" s="154" t="s">
        <v>3</v>
      </c>
      <c r="BA210" s="259"/>
      <c r="BB210" s="657" t="str">
        <f>IF($F$12="","",IF($BA210="","",HLOOKUP($F$12,別紙mast!$D$4:$K$7,3,FALSE)))</f>
        <v/>
      </c>
      <c r="BC210" s="657"/>
      <c r="BD210" s="260" t="str">
        <f t="shared" si="102"/>
        <v/>
      </c>
      <c r="BE210" s="260" t="str">
        <f>IF($F$12="","",IF($BA210="","",HLOOKUP($F$12,別紙mast!$D$9:$K$11,3,FALSE)))</f>
        <v/>
      </c>
      <c r="BF210" s="175" t="str">
        <f t="shared" si="103"/>
        <v/>
      </c>
      <c r="BG210" s="272"/>
      <c r="BH210" s="656" t="str">
        <f>IF($F$12="","",IF($BG210="","",HLOOKUP($F$12,別紙mast!$D$4:$K$7,4,FALSE)))</f>
        <v/>
      </c>
      <c r="BI210" s="656"/>
      <c r="BJ210" s="261" t="str">
        <f t="shared" si="83"/>
        <v/>
      </c>
      <c r="BK210" s="264"/>
      <c r="BL210" s="265"/>
      <c r="BM210" s="265"/>
      <c r="BN210" s="266"/>
      <c r="BO210" s="222"/>
      <c r="BP210" s="223"/>
      <c r="BQ210" s="223"/>
      <c r="BR210" s="224"/>
      <c r="BS210" s="267"/>
      <c r="BT210" s="268"/>
      <c r="BU210" s="270" t="str">
        <f t="shared" si="84"/>
        <v/>
      </c>
      <c r="BV210" s="269" t="str">
        <f t="shared" si="85"/>
        <v/>
      </c>
      <c r="BW210" s="247" t="str">
        <f t="shared" si="86"/>
        <v/>
      </c>
      <c r="BX210" s="271" t="str">
        <f t="shared" si="105"/>
        <v/>
      </c>
      <c r="BY210" s="410" t="str">
        <f t="shared" si="87"/>
        <v/>
      </c>
      <c r="BZ210" s="239"/>
      <c r="CA210" s="239"/>
      <c r="CB210" s="247" t="str">
        <f t="shared" si="106"/>
        <v/>
      </c>
      <c r="CC210" s="247" t="str">
        <f t="shared" si="107"/>
        <v/>
      </c>
      <c r="CD210" s="247" t="str">
        <f t="shared" si="108"/>
        <v/>
      </c>
      <c r="CE210" s="247" t="str">
        <f t="shared" si="109"/>
        <v/>
      </c>
      <c r="CF210" s="115"/>
      <c r="CG210" s="200" t="str">
        <f t="shared" si="88"/>
        <v/>
      </c>
      <c r="CH210" s="199" t="str">
        <f t="shared" si="89"/>
        <v/>
      </c>
      <c r="CI210" s="199" t="str">
        <f t="shared" si="90"/>
        <v/>
      </c>
      <c r="CJ210" s="199" t="str">
        <f t="shared" si="91"/>
        <v/>
      </c>
      <c r="CK210" s="203" t="str">
        <f t="shared" si="92"/>
        <v/>
      </c>
      <c r="CL210" s="203" t="str">
        <f t="shared" si="93"/>
        <v/>
      </c>
      <c r="CM210" s="203" t="str">
        <f t="shared" si="94"/>
        <v/>
      </c>
      <c r="CN210" s="203" t="str">
        <f t="shared" si="95"/>
        <v/>
      </c>
      <c r="CO210" s="199" t="str">
        <f t="shared" si="110"/>
        <v/>
      </c>
      <c r="CP210" s="226" t="str">
        <f t="shared" si="111"/>
        <v/>
      </c>
      <c r="CQ210" s="203" t="str">
        <f t="shared" si="96"/>
        <v/>
      </c>
      <c r="CR210" s="203" t="str">
        <f t="shared" si="97"/>
        <v/>
      </c>
      <c r="CS210" s="203" t="str">
        <f t="shared" si="98"/>
        <v/>
      </c>
      <c r="CT210" s="256" t="str">
        <f t="shared" si="99"/>
        <v/>
      </c>
      <c r="CU210" s="257" t="str">
        <f t="shared" si="100"/>
        <v/>
      </c>
      <c r="CV210" s="258" t="str">
        <f t="shared" si="101"/>
        <v/>
      </c>
      <c r="CW210" s="115"/>
      <c r="CX210" s="115"/>
      <c r="CY210" s="115"/>
      <c r="CZ210" s="115"/>
      <c r="DA210" s="115"/>
      <c r="DB210" s="115"/>
      <c r="DC210" s="115"/>
      <c r="DD210" s="115"/>
      <c r="DE210" s="115"/>
      <c r="DF210" s="115"/>
      <c r="DG210" s="115"/>
      <c r="DH210" s="115"/>
      <c r="DI210" s="125"/>
    </row>
    <row r="211" spans="2:113" ht="15.95" customHeight="1">
      <c r="B211" s="161">
        <v>181</v>
      </c>
      <c r="C211" s="670"/>
      <c r="D211" s="671"/>
      <c r="E211" s="671"/>
      <c r="F211" s="672"/>
      <c r="G211" s="673"/>
      <c r="H211" s="673"/>
      <c r="I211" s="674"/>
      <c r="J211" s="675"/>
      <c r="K211" s="682"/>
      <c r="L211" s="682"/>
      <c r="M211" s="682"/>
      <c r="N211" s="682"/>
      <c r="O211" s="682"/>
      <c r="P211" s="14" t="s">
        <v>3</v>
      </c>
      <c r="Q211" s="145" t="s">
        <v>3</v>
      </c>
      <c r="R211" s="145" t="s">
        <v>3</v>
      </c>
      <c r="S211" s="79" t="s">
        <v>3</v>
      </c>
      <c r="T211" s="683"/>
      <c r="U211" s="684"/>
      <c r="V211" s="685"/>
      <c r="W211" s="14" t="s">
        <v>3</v>
      </c>
      <c r="X211" s="145" t="s">
        <v>3</v>
      </c>
      <c r="Y211" s="145" t="s">
        <v>3</v>
      </c>
      <c r="Z211" s="79" t="s">
        <v>3</v>
      </c>
      <c r="AA211" s="683"/>
      <c r="AB211" s="684"/>
      <c r="AC211" s="684"/>
      <c r="AD211" s="14" t="s">
        <v>3</v>
      </c>
      <c r="AE211" s="16" t="s">
        <v>3</v>
      </c>
      <c r="AF211" s="16" t="s">
        <v>3</v>
      </c>
      <c r="AG211" s="16" t="s">
        <v>3</v>
      </c>
      <c r="AH211" s="16" t="s">
        <v>3</v>
      </c>
      <c r="AI211" s="79" t="s">
        <v>3</v>
      </c>
      <c r="AJ211" s="171"/>
      <c r="AK211" s="79" t="s">
        <v>3</v>
      </c>
      <c r="AL211" s="173"/>
      <c r="AM211" s="14" t="s">
        <v>3</v>
      </c>
      <c r="AN211" s="79" t="s">
        <v>3</v>
      </c>
      <c r="AO211" s="686"/>
      <c r="AP211" s="687"/>
      <c r="AQ211" s="687"/>
      <c r="AR211" s="687"/>
      <c r="AS211" s="251" t="str">
        <f t="shared" si="104"/>
        <v/>
      </c>
      <c r="AT211" s="15" t="s">
        <v>3</v>
      </c>
      <c r="AU211" s="16" t="s">
        <v>3</v>
      </c>
      <c r="AV211" s="154" t="s">
        <v>3</v>
      </c>
      <c r="AW211" s="159" t="s">
        <v>3</v>
      </c>
      <c r="AX211" s="79" t="s">
        <v>3</v>
      </c>
      <c r="AY211" s="79" t="s">
        <v>3</v>
      </c>
      <c r="AZ211" s="154" t="s">
        <v>3</v>
      </c>
      <c r="BA211" s="259"/>
      <c r="BB211" s="657" t="str">
        <f>IF($F$12="","",IF($BA211="","",HLOOKUP($F$12,別紙mast!$D$4:$K$7,3,FALSE)))</f>
        <v/>
      </c>
      <c r="BC211" s="657"/>
      <c r="BD211" s="260" t="str">
        <f t="shared" si="102"/>
        <v/>
      </c>
      <c r="BE211" s="260" t="str">
        <f>IF($F$12="","",IF($BA211="","",HLOOKUP($F$12,別紙mast!$D$9:$K$11,3,FALSE)))</f>
        <v/>
      </c>
      <c r="BF211" s="175" t="str">
        <f t="shared" si="103"/>
        <v/>
      </c>
      <c r="BG211" s="272"/>
      <c r="BH211" s="656" t="str">
        <f>IF($F$12="","",IF($BG211="","",HLOOKUP($F$12,別紙mast!$D$4:$K$7,4,FALSE)))</f>
        <v/>
      </c>
      <c r="BI211" s="656"/>
      <c r="BJ211" s="261" t="str">
        <f t="shared" si="83"/>
        <v/>
      </c>
      <c r="BK211" s="264"/>
      <c r="BL211" s="265"/>
      <c r="BM211" s="265"/>
      <c r="BN211" s="266"/>
      <c r="BO211" s="222"/>
      <c r="BP211" s="223"/>
      <c r="BQ211" s="223"/>
      <c r="BR211" s="224"/>
      <c r="BS211" s="267"/>
      <c r="BT211" s="268"/>
      <c r="BU211" s="270" t="str">
        <f t="shared" si="84"/>
        <v/>
      </c>
      <c r="BV211" s="269" t="str">
        <f t="shared" si="85"/>
        <v/>
      </c>
      <c r="BW211" s="247" t="str">
        <f t="shared" si="86"/>
        <v/>
      </c>
      <c r="BX211" s="271" t="str">
        <f t="shared" si="105"/>
        <v/>
      </c>
      <c r="BY211" s="410" t="str">
        <f t="shared" si="87"/>
        <v/>
      </c>
      <c r="BZ211" s="239"/>
      <c r="CA211" s="239"/>
      <c r="CB211" s="247" t="str">
        <f t="shared" si="106"/>
        <v/>
      </c>
      <c r="CC211" s="247" t="str">
        <f t="shared" si="107"/>
        <v/>
      </c>
      <c r="CD211" s="247" t="str">
        <f t="shared" si="108"/>
        <v/>
      </c>
      <c r="CE211" s="247" t="str">
        <f t="shared" si="109"/>
        <v/>
      </c>
      <c r="CF211" s="115"/>
      <c r="CG211" s="200" t="str">
        <f t="shared" si="88"/>
        <v/>
      </c>
      <c r="CH211" s="199" t="str">
        <f t="shared" si="89"/>
        <v/>
      </c>
      <c r="CI211" s="199" t="str">
        <f t="shared" si="90"/>
        <v/>
      </c>
      <c r="CJ211" s="199" t="str">
        <f t="shared" si="91"/>
        <v/>
      </c>
      <c r="CK211" s="203" t="str">
        <f t="shared" si="92"/>
        <v/>
      </c>
      <c r="CL211" s="203" t="str">
        <f t="shared" si="93"/>
        <v/>
      </c>
      <c r="CM211" s="203" t="str">
        <f t="shared" si="94"/>
        <v/>
      </c>
      <c r="CN211" s="203" t="str">
        <f t="shared" si="95"/>
        <v/>
      </c>
      <c r="CO211" s="199" t="str">
        <f t="shared" si="110"/>
        <v/>
      </c>
      <c r="CP211" s="226" t="str">
        <f t="shared" si="111"/>
        <v/>
      </c>
      <c r="CQ211" s="203" t="str">
        <f t="shared" si="96"/>
        <v/>
      </c>
      <c r="CR211" s="203" t="str">
        <f t="shared" si="97"/>
        <v/>
      </c>
      <c r="CS211" s="203" t="str">
        <f t="shared" si="98"/>
        <v/>
      </c>
      <c r="CT211" s="256" t="str">
        <f t="shared" si="99"/>
        <v/>
      </c>
      <c r="CU211" s="257" t="str">
        <f t="shared" si="100"/>
        <v/>
      </c>
      <c r="CV211" s="258" t="str">
        <f t="shared" si="101"/>
        <v/>
      </c>
      <c r="CW211" s="115"/>
      <c r="CX211" s="115"/>
      <c r="CY211" s="115"/>
      <c r="CZ211" s="115"/>
      <c r="DA211" s="115"/>
      <c r="DB211" s="115"/>
      <c r="DC211" s="115"/>
      <c r="DD211" s="115"/>
      <c r="DE211" s="115"/>
      <c r="DF211" s="115"/>
      <c r="DG211" s="115"/>
      <c r="DH211" s="115"/>
      <c r="DI211" s="125"/>
    </row>
    <row r="212" spans="2:113" ht="15.95" customHeight="1">
      <c r="B212" s="161">
        <v>182</v>
      </c>
      <c r="C212" s="670"/>
      <c r="D212" s="671"/>
      <c r="E212" s="671"/>
      <c r="F212" s="672"/>
      <c r="G212" s="673"/>
      <c r="H212" s="673"/>
      <c r="I212" s="674"/>
      <c r="J212" s="675"/>
      <c r="K212" s="682"/>
      <c r="L212" s="682"/>
      <c r="M212" s="682"/>
      <c r="N212" s="682"/>
      <c r="O212" s="682"/>
      <c r="P212" s="14" t="s">
        <v>3</v>
      </c>
      <c r="Q212" s="145" t="s">
        <v>3</v>
      </c>
      <c r="R212" s="145" t="s">
        <v>3</v>
      </c>
      <c r="S212" s="79" t="s">
        <v>3</v>
      </c>
      <c r="T212" s="683"/>
      <c r="U212" s="684"/>
      <c r="V212" s="685"/>
      <c r="W212" s="14" t="s">
        <v>3</v>
      </c>
      <c r="X212" s="145" t="s">
        <v>3</v>
      </c>
      <c r="Y212" s="145" t="s">
        <v>3</v>
      </c>
      <c r="Z212" s="79" t="s">
        <v>3</v>
      </c>
      <c r="AA212" s="683"/>
      <c r="AB212" s="684"/>
      <c r="AC212" s="684"/>
      <c r="AD212" s="14" t="s">
        <v>3</v>
      </c>
      <c r="AE212" s="16" t="s">
        <v>3</v>
      </c>
      <c r="AF212" s="16" t="s">
        <v>3</v>
      </c>
      <c r="AG212" s="16" t="s">
        <v>3</v>
      </c>
      <c r="AH212" s="16" t="s">
        <v>3</v>
      </c>
      <c r="AI212" s="79" t="s">
        <v>3</v>
      </c>
      <c r="AJ212" s="171"/>
      <c r="AK212" s="79" t="s">
        <v>3</v>
      </c>
      <c r="AL212" s="173"/>
      <c r="AM212" s="14" t="s">
        <v>3</v>
      </c>
      <c r="AN212" s="79" t="s">
        <v>3</v>
      </c>
      <c r="AO212" s="686"/>
      <c r="AP212" s="687"/>
      <c r="AQ212" s="687"/>
      <c r="AR212" s="687"/>
      <c r="AS212" s="251" t="str">
        <f t="shared" si="104"/>
        <v/>
      </c>
      <c r="AT212" s="14" t="s">
        <v>3</v>
      </c>
      <c r="AU212" s="16" t="s">
        <v>3</v>
      </c>
      <c r="AV212" s="154" t="s">
        <v>3</v>
      </c>
      <c r="AW212" s="159" t="s">
        <v>3</v>
      </c>
      <c r="AX212" s="79" t="s">
        <v>3</v>
      </c>
      <c r="AY212" s="79" t="s">
        <v>3</v>
      </c>
      <c r="AZ212" s="154" t="s">
        <v>3</v>
      </c>
      <c r="BA212" s="259"/>
      <c r="BB212" s="657" t="str">
        <f>IF($F$12="","",IF($BA212="","",HLOOKUP($F$12,別紙mast!$D$4:$K$7,3,FALSE)))</f>
        <v/>
      </c>
      <c r="BC212" s="657"/>
      <c r="BD212" s="260" t="str">
        <f t="shared" si="102"/>
        <v/>
      </c>
      <c r="BE212" s="260" t="str">
        <f>IF($F$12="","",IF($BA212="","",HLOOKUP($F$12,別紙mast!$D$9:$K$11,3,FALSE)))</f>
        <v/>
      </c>
      <c r="BF212" s="175" t="str">
        <f t="shared" si="103"/>
        <v/>
      </c>
      <c r="BG212" s="272"/>
      <c r="BH212" s="656" t="str">
        <f>IF($F$12="","",IF($BG212="","",HLOOKUP($F$12,別紙mast!$D$4:$K$7,4,FALSE)))</f>
        <v/>
      </c>
      <c r="BI212" s="656"/>
      <c r="BJ212" s="261" t="str">
        <f t="shared" si="83"/>
        <v/>
      </c>
      <c r="BK212" s="264"/>
      <c r="BL212" s="265"/>
      <c r="BM212" s="265"/>
      <c r="BN212" s="266"/>
      <c r="BO212" s="222"/>
      <c r="BP212" s="223"/>
      <c r="BQ212" s="223"/>
      <c r="BR212" s="224"/>
      <c r="BS212" s="267"/>
      <c r="BT212" s="268"/>
      <c r="BU212" s="270" t="str">
        <f t="shared" si="84"/>
        <v/>
      </c>
      <c r="BV212" s="269" t="str">
        <f t="shared" si="85"/>
        <v/>
      </c>
      <c r="BW212" s="247" t="str">
        <f t="shared" si="86"/>
        <v/>
      </c>
      <c r="BX212" s="271" t="str">
        <f t="shared" si="105"/>
        <v/>
      </c>
      <c r="BY212" s="410" t="str">
        <f t="shared" si="87"/>
        <v/>
      </c>
      <c r="BZ212" s="239"/>
      <c r="CA212" s="239"/>
      <c r="CB212" s="247" t="str">
        <f t="shared" si="106"/>
        <v/>
      </c>
      <c r="CC212" s="247" t="str">
        <f t="shared" si="107"/>
        <v/>
      </c>
      <c r="CD212" s="247" t="str">
        <f t="shared" si="108"/>
        <v/>
      </c>
      <c r="CE212" s="247" t="str">
        <f t="shared" si="109"/>
        <v/>
      </c>
      <c r="CF212" s="115"/>
      <c r="CG212" s="200" t="str">
        <f t="shared" si="88"/>
        <v/>
      </c>
      <c r="CH212" s="199" t="str">
        <f t="shared" si="89"/>
        <v/>
      </c>
      <c r="CI212" s="199" t="str">
        <f t="shared" si="90"/>
        <v/>
      </c>
      <c r="CJ212" s="199" t="str">
        <f t="shared" si="91"/>
        <v/>
      </c>
      <c r="CK212" s="203" t="str">
        <f t="shared" si="92"/>
        <v/>
      </c>
      <c r="CL212" s="203" t="str">
        <f t="shared" si="93"/>
        <v/>
      </c>
      <c r="CM212" s="203" t="str">
        <f t="shared" si="94"/>
        <v/>
      </c>
      <c r="CN212" s="203" t="str">
        <f t="shared" si="95"/>
        <v/>
      </c>
      <c r="CO212" s="199" t="str">
        <f t="shared" si="110"/>
        <v/>
      </c>
      <c r="CP212" s="226" t="str">
        <f t="shared" si="111"/>
        <v/>
      </c>
      <c r="CQ212" s="203" t="str">
        <f t="shared" si="96"/>
        <v/>
      </c>
      <c r="CR212" s="203" t="str">
        <f t="shared" si="97"/>
        <v/>
      </c>
      <c r="CS212" s="203" t="str">
        <f t="shared" si="98"/>
        <v/>
      </c>
      <c r="CT212" s="256" t="str">
        <f t="shared" si="99"/>
        <v/>
      </c>
      <c r="CU212" s="257" t="str">
        <f t="shared" si="100"/>
        <v/>
      </c>
      <c r="CV212" s="258" t="str">
        <f t="shared" si="101"/>
        <v/>
      </c>
      <c r="CW212" s="115"/>
      <c r="CX212" s="115"/>
      <c r="CY212" s="115"/>
      <c r="CZ212" s="115"/>
      <c r="DA212" s="115"/>
      <c r="DB212" s="115"/>
      <c r="DC212" s="115"/>
      <c r="DD212" s="115"/>
      <c r="DE212" s="115"/>
      <c r="DF212" s="115"/>
      <c r="DG212" s="115"/>
      <c r="DH212" s="115"/>
      <c r="DI212" s="125"/>
    </row>
    <row r="213" spans="2:113" ht="15.95" customHeight="1">
      <c r="B213" s="161">
        <v>183</v>
      </c>
      <c r="C213" s="670"/>
      <c r="D213" s="671"/>
      <c r="E213" s="671"/>
      <c r="F213" s="672"/>
      <c r="G213" s="673"/>
      <c r="H213" s="673"/>
      <c r="I213" s="674"/>
      <c r="J213" s="675"/>
      <c r="K213" s="682"/>
      <c r="L213" s="682"/>
      <c r="M213" s="682"/>
      <c r="N213" s="682"/>
      <c r="O213" s="682"/>
      <c r="P213" s="14" t="s">
        <v>3</v>
      </c>
      <c r="Q213" s="145" t="s">
        <v>3</v>
      </c>
      <c r="R213" s="145" t="s">
        <v>3</v>
      </c>
      <c r="S213" s="79" t="s">
        <v>3</v>
      </c>
      <c r="T213" s="683"/>
      <c r="U213" s="684"/>
      <c r="V213" s="685"/>
      <c r="W213" s="14" t="s">
        <v>3</v>
      </c>
      <c r="X213" s="145" t="s">
        <v>3</v>
      </c>
      <c r="Y213" s="145" t="s">
        <v>3</v>
      </c>
      <c r="Z213" s="79" t="s">
        <v>3</v>
      </c>
      <c r="AA213" s="683"/>
      <c r="AB213" s="684"/>
      <c r="AC213" s="684"/>
      <c r="AD213" s="14" t="s">
        <v>3</v>
      </c>
      <c r="AE213" s="16" t="s">
        <v>3</v>
      </c>
      <c r="AF213" s="16" t="s">
        <v>3</v>
      </c>
      <c r="AG213" s="16" t="s">
        <v>3</v>
      </c>
      <c r="AH213" s="16" t="s">
        <v>3</v>
      </c>
      <c r="AI213" s="79" t="s">
        <v>3</v>
      </c>
      <c r="AJ213" s="171"/>
      <c r="AK213" s="79" t="s">
        <v>3</v>
      </c>
      <c r="AL213" s="173"/>
      <c r="AM213" s="14" t="s">
        <v>3</v>
      </c>
      <c r="AN213" s="79" t="s">
        <v>3</v>
      </c>
      <c r="AO213" s="686"/>
      <c r="AP213" s="687"/>
      <c r="AQ213" s="687"/>
      <c r="AR213" s="687"/>
      <c r="AS213" s="251" t="str">
        <f t="shared" si="104"/>
        <v/>
      </c>
      <c r="AT213" s="14" t="s">
        <v>3</v>
      </c>
      <c r="AU213" s="16" t="s">
        <v>3</v>
      </c>
      <c r="AV213" s="154" t="s">
        <v>3</v>
      </c>
      <c r="AW213" s="159" t="s">
        <v>3</v>
      </c>
      <c r="AX213" s="79" t="s">
        <v>3</v>
      </c>
      <c r="AY213" s="79" t="s">
        <v>3</v>
      </c>
      <c r="AZ213" s="154" t="s">
        <v>3</v>
      </c>
      <c r="BA213" s="259"/>
      <c r="BB213" s="657" t="str">
        <f>IF($F$12="","",IF($BA213="","",HLOOKUP($F$12,別紙mast!$D$4:$K$7,3,FALSE)))</f>
        <v/>
      </c>
      <c r="BC213" s="657"/>
      <c r="BD213" s="260" t="str">
        <f t="shared" si="102"/>
        <v/>
      </c>
      <c r="BE213" s="260" t="str">
        <f>IF($F$12="","",IF($BA213="","",HLOOKUP($F$12,別紙mast!$D$9:$K$11,3,FALSE)))</f>
        <v/>
      </c>
      <c r="BF213" s="175" t="str">
        <f t="shared" si="103"/>
        <v/>
      </c>
      <c r="BG213" s="272"/>
      <c r="BH213" s="656" t="str">
        <f>IF($F$12="","",IF($BG213="","",HLOOKUP($F$12,別紙mast!$D$4:$K$7,4,FALSE)))</f>
        <v/>
      </c>
      <c r="BI213" s="656"/>
      <c r="BJ213" s="261" t="str">
        <f t="shared" si="83"/>
        <v/>
      </c>
      <c r="BK213" s="264"/>
      <c r="BL213" s="265"/>
      <c r="BM213" s="265"/>
      <c r="BN213" s="266"/>
      <c r="BO213" s="222"/>
      <c r="BP213" s="223"/>
      <c r="BQ213" s="223"/>
      <c r="BR213" s="224"/>
      <c r="BS213" s="267"/>
      <c r="BT213" s="268"/>
      <c r="BU213" s="270" t="str">
        <f t="shared" si="84"/>
        <v/>
      </c>
      <c r="BV213" s="269" t="str">
        <f t="shared" si="85"/>
        <v/>
      </c>
      <c r="BW213" s="247" t="str">
        <f t="shared" si="86"/>
        <v/>
      </c>
      <c r="BX213" s="271" t="str">
        <f t="shared" si="105"/>
        <v/>
      </c>
      <c r="BY213" s="410" t="str">
        <f t="shared" si="87"/>
        <v/>
      </c>
      <c r="BZ213" s="239"/>
      <c r="CA213" s="239"/>
      <c r="CB213" s="247" t="str">
        <f t="shared" si="106"/>
        <v/>
      </c>
      <c r="CC213" s="247" t="str">
        <f t="shared" si="107"/>
        <v/>
      </c>
      <c r="CD213" s="247" t="str">
        <f t="shared" si="108"/>
        <v/>
      </c>
      <c r="CE213" s="247" t="str">
        <f t="shared" si="109"/>
        <v/>
      </c>
      <c r="CF213" s="115"/>
      <c r="CG213" s="200" t="str">
        <f t="shared" si="88"/>
        <v/>
      </c>
      <c r="CH213" s="199" t="str">
        <f t="shared" si="89"/>
        <v/>
      </c>
      <c r="CI213" s="199" t="str">
        <f t="shared" si="90"/>
        <v/>
      </c>
      <c r="CJ213" s="199" t="str">
        <f t="shared" si="91"/>
        <v/>
      </c>
      <c r="CK213" s="203" t="str">
        <f t="shared" si="92"/>
        <v/>
      </c>
      <c r="CL213" s="203" t="str">
        <f t="shared" si="93"/>
        <v/>
      </c>
      <c r="CM213" s="203" t="str">
        <f t="shared" si="94"/>
        <v/>
      </c>
      <c r="CN213" s="203" t="str">
        <f t="shared" si="95"/>
        <v/>
      </c>
      <c r="CO213" s="199" t="str">
        <f t="shared" si="110"/>
        <v/>
      </c>
      <c r="CP213" s="226" t="str">
        <f t="shared" si="111"/>
        <v/>
      </c>
      <c r="CQ213" s="203" t="str">
        <f t="shared" si="96"/>
        <v/>
      </c>
      <c r="CR213" s="203" t="str">
        <f t="shared" si="97"/>
        <v/>
      </c>
      <c r="CS213" s="203" t="str">
        <f t="shared" si="98"/>
        <v/>
      </c>
      <c r="CT213" s="256" t="str">
        <f t="shared" si="99"/>
        <v/>
      </c>
      <c r="CU213" s="257" t="str">
        <f t="shared" si="100"/>
        <v/>
      </c>
      <c r="CV213" s="258" t="str">
        <f t="shared" si="101"/>
        <v/>
      </c>
      <c r="CW213" s="115"/>
      <c r="CX213" s="115"/>
      <c r="CY213" s="115"/>
      <c r="CZ213" s="115"/>
      <c r="DA213" s="115"/>
      <c r="DB213" s="115"/>
      <c r="DC213" s="115"/>
      <c r="DD213" s="115"/>
      <c r="DE213" s="115"/>
      <c r="DF213" s="115"/>
      <c r="DG213" s="115"/>
      <c r="DH213" s="115"/>
      <c r="DI213" s="125"/>
    </row>
    <row r="214" spans="2:113" ht="15.95" customHeight="1">
      <c r="B214" s="161">
        <v>184</v>
      </c>
      <c r="C214" s="670"/>
      <c r="D214" s="671"/>
      <c r="E214" s="671"/>
      <c r="F214" s="672"/>
      <c r="G214" s="673"/>
      <c r="H214" s="673"/>
      <c r="I214" s="674"/>
      <c r="J214" s="675"/>
      <c r="K214" s="682"/>
      <c r="L214" s="682"/>
      <c r="M214" s="682"/>
      <c r="N214" s="682"/>
      <c r="O214" s="682"/>
      <c r="P214" s="14" t="s">
        <v>3</v>
      </c>
      <c r="Q214" s="145" t="s">
        <v>3</v>
      </c>
      <c r="R214" s="145" t="s">
        <v>3</v>
      </c>
      <c r="S214" s="79" t="s">
        <v>3</v>
      </c>
      <c r="T214" s="683"/>
      <c r="U214" s="684"/>
      <c r="V214" s="685"/>
      <c r="W214" s="14" t="s">
        <v>3</v>
      </c>
      <c r="X214" s="145" t="s">
        <v>3</v>
      </c>
      <c r="Y214" s="145" t="s">
        <v>3</v>
      </c>
      <c r="Z214" s="79" t="s">
        <v>3</v>
      </c>
      <c r="AA214" s="683"/>
      <c r="AB214" s="684"/>
      <c r="AC214" s="684"/>
      <c r="AD214" s="14" t="s">
        <v>3</v>
      </c>
      <c r="AE214" s="16" t="s">
        <v>3</v>
      </c>
      <c r="AF214" s="16" t="s">
        <v>3</v>
      </c>
      <c r="AG214" s="16" t="s">
        <v>3</v>
      </c>
      <c r="AH214" s="16" t="s">
        <v>3</v>
      </c>
      <c r="AI214" s="79" t="s">
        <v>3</v>
      </c>
      <c r="AJ214" s="171"/>
      <c r="AK214" s="79" t="s">
        <v>3</v>
      </c>
      <c r="AL214" s="173"/>
      <c r="AM214" s="14" t="s">
        <v>3</v>
      </c>
      <c r="AN214" s="79" t="s">
        <v>3</v>
      </c>
      <c r="AO214" s="686"/>
      <c r="AP214" s="687"/>
      <c r="AQ214" s="687"/>
      <c r="AR214" s="687"/>
      <c r="AS214" s="251" t="str">
        <f t="shared" si="104"/>
        <v/>
      </c>
      <c r="AT214" s="14" t="s">
        <v>3</v>
      </c>
      <c r="AU214" s="16" t="s">
        <v>3</v>
      </c>
      <c r="AV214" s="154" t="s">
        <v>3</v>
      </c>
      <c r="AW214" s="159" t="s">
        <v>3</v>
      </c>
      <c r="AX214" s="79" t="s">
        <v>3</v>
      </c>
      <c r="AY214" s="79" t="s">
        <v>3</v>
      </c>
      <c r="AZ214" s="154" t="s">
        <v>3</v>
      </c>
      <c r="BA214" s="259"/>
      <c r="BB214" s="657" t="str">
        <f>IF($F$12="","",IF($BA214="","",HLOOKUP($F$12,別紙mast!$D$4:$K$7,3,FALSE)))</f>
        <v/>
      </c>
      <c r="BC214" s="657"/>
      <c r="BD214" s="260" t="str">
        <f t="shared" si="102"/>
        <v/>
      </c>
      <c r="BE214" s="260" t="str">
        <f>IF($F$12="","",IF($BA214="","",HLOOKUP($F$12,別紙mast!$D$9:$K$11,3,FALSE)))</f>
        <v/>
      </c>
      <c r="BF214" s="175" t="str">
        <f t="shared" si="103"/>
        <v/>
      </c>
      <c r="BG214" s="272"/>
      <c r="BH214" s="656" t="str">
        <f>IF($F$12="","",IF($BG214="","",HLOOKUP($F$12,別紙mast!$D$4:$K$7,4,FALSE)))</f>
        <v/>
      </c>
      <c r="BI214" s="656"/>
      <c r="BJ214" s="261" t="str">
        <f t="shared" si="83"/>
        <v/>
      </c>
      <c r="BK214" s="264"/>
      <c r="BL214" s="265"/>
      <c r="BM214" s="265"/>
      <c r="BN214" s="266"/>
      <c r="BO214" s="222"/>
      <c r="BP214" s="223"/>
      <c r="BQ214" s="223"/>
      <c r="BR214" s="224"/>
      <c r="BS214" s="267"/>
      <c r="BT214" s="268"/>
      <c r="BU214" s="270" t="str">
        <f t="shared" si="84"/>
        <v/>
      </c>
      <c r="BV214" s="269" t="str">
        <f t="shared" si="85"/>
        <v/>
      </c>
      <c r="BW214" s="247" t="str">
        <f t="shared" si="86"/>
        <v/>
      </c>
      <c r="BX214" s="271" t="str">
        <f t="shared" si="105"/>
        <v/>
      </c>
      <c r="BY214" s="410" t="str">
        <f t="shared" si="87"/>
        <v/>
      </c>
      <c r="BZ214" s="239"/>
      <c r="CA214" s="239"/>
      <c r="CB214" s="247" t="str">
        <f t="shared" si="106"/>
        <v/>
      </c>
      <c r="CC214" s="247" t="str">
        <f t="shared" si="107"/>
        <v/>
      </c>
      <c r="CD214" s="247" t="str">
        <f t="shared" si="108"/>
        <v/>
      </c>
      <c r="CE214" s="247" t="str">
        <f t="shared" si="109"/>
        <v/>
      </c>
      <c r="CF214" s="115"/>
      <c r="CG214" s="200" t="str">
        <f t="shared" si="88"/>
        <v/>
      </c>
      <c r="CH214" s="199" t="str">
        <f t="shared" si="89"/>
        <v/>
      </c>
      <c r="CI214" s="199" t="str">
        <f t="shared" si="90"/>
        <v/>
      </c>
      <c r="CJ214" s="199" t="str">
        <f t="shared" si="91"/>
        <v/>
      </c>
      <c r="CK214" s="203" t="str">
        <f t="shared" si="92"/>
        <v/>
      </c>
      <c r="CL214" s="203" t="str">
        <f t="shared" si="93"/>
        <v/>
      </c>
      <c r="CM214" s="203" t="str">
        <f t="shared" si="94"/>
        <v/>
      </c>
      <c r="CN214" s="203" t="str">
        <f t="shared" si="95"/>
        <v/>
      </c>
      <c r="CO214" s="199" t="str">
        <f t="shared" si="110"/>
        <v/>
      </c>
      <c r="CP214" s="226" t="str">
        <f t="shared" si="111"/>
        <v/>
      </c>
      <c r="CQ214" s="203" t="str">
        <f t="shared" si="96"/>
        <v/>
      </c>
      <c r="CR214" s="203" t="str">
        <f t="shared" si="97"/>
        <v/>
      </c>
      <c r="CS214" s="203" t="str">
        <f t="shared" si="98"/>
        <v/>
      </c>
      <c r="CT214" s="256" t="str">
        <f t="shared" si="99"/>
        <v/>
      </c>
      <c r="CU214" s="257" t="str">
        <f t="shared" si="100"/>
        <v/>
      </c>
      <c r="CV214" s="258" t="str">
        <f t="shared" si="101"/>
        <v/>
      </c>
      <c r="CW214" s="115"/>
      <c r="CX214" s="115"/>
      <c r="CY214" s="115"/>
      <c r="CZ214" s="115"/>
      <c r="DA214" s="115"/>
      <c r="DB214" s="115"/>
      <c r="DC214" s="115"/>
      <c r="DD214" s="115"/>
      <c r="DE214" s="115"/>
      <c r="DF214" s="115"/>
      <c r="DG214" s="115"/>
      <c r="DH214" s="115"/>
      <c r="DI214" s="125"/>
    </row>
    <row r="215" spans="2:113" ht="15.95" customHeight="1">
      <c r="B215" s="161">
        <v>185</v>
      </c>
      <c r="C215" s="670"/>
      <c r="D215" s="671"/>
      <c r="E215" s="671"/>
      <c r="F215" s="672"/>
      <c r="G215" s="673"/>
      <c r="H215" s="673"/>
      <c r="I215" s="674"/>
      <c r="J215" s="675"/>
      <c r="K215" s="682"/>
      <c r="L215" s="682"/>
      <c r="M215" s="682"/>
      <c r="N215" s="682"/>
      <c r="O215" s="682"/>
      <c r="P215" s="14" t="s">
        <v>3</v>
      </c>
      <c r="Q215" s="145" t="s">
        <v>3</v>
      </c>
      <c r="R215" s="145" t="s">
        <v>3</v>
      </c>
      <c r="S215" s="79" t="s">
        <v>3</v>
      </c>
      <c r="T215" s="683"/>
      <c r="U215" s="684"/>
      <c r="V215" s="685"/>
      <c r="W215" s="14" t="s">
        <v>3</v>
      </c>
      <c r="X215" s="145" t="s">
        <v>3</v>
      </c>
      <c r="Y215" s="145" t="s">
        <v>3</v>
      </c>
      <c r="Z215" s="79" t="s">
        <v>3</v>
      </c>
      <c r="AA215" s="683"/>
      <c r="AB215" s="684"/>
      <c r="AC215" s="684"/>
      <c r="AD215" s="14" t="s">
        <v>3</v>
      </c>
      <c r="AE215" s="16" t="s">
        <v>3</v>
      </c>
      <c r="AF215" s="16" t="s">
        <v>3</v>
      </c>
      <c r="AG215" s="16" t="s">
        <v>3</v>
      </c>
      <c r="AH215" s="16" t="s">
        <v>3</v>
      </c>
      <c r="AI215" s="79" t="s">
        <v>3</v>
      </c>
      <c r="AJ215" s="171"/>
      <c r="AK215" s="79" t="s">
        <v>3</v>
      </c>
      <c r="AL215" s="173"/>
      <c r="AM215" s="14" t="s">
        <v>3</v>
      </c>
      <c r="AN215" s="79" t="s">
        <v>3</v>
      </c>
      <c r="AO215" s="686"/>
      <c r="AP215" s="687"/>
      <c r="AQ215" s="687"/>
      <c r="AR215" s="687"/>
      <c r="AS215" s="251" t="str">
        <f t="shared" si="104"/>
        <v/>
      </c>
      <c r="AT215" s="14" t="s">
        <v>3</v>
      </c>
      <c r="AU215" s="16" t="s">
        <v>3</v>
      </c>
      <c r="AV215" s="154" t="s">
        <v>3</v>
      </c>
      <c r="AW215" s="159" t="s">
        <v>3</v>
      </c>
      <c r="AX215" s="79" t="s">
        <v>3</v>
      </c>
      <c r="AY215" s="79" t="s">
        <v>3</v>
      </c>
      <c r="AZ215" s="154" t="s">
        <v>3</v>
      </c>
      <c r="BA215" s="259"/>
      <c r="BB215" s="657" t="str">
        <f>IF($F$12="","",IF($BA215="","",HLOOKUP($F$12,別紙mast!$D$4:$K$7,3,FALSE)))</f>
        <v/>
      </c>
      <c r="BC215" s="657"/>
      <c r="BD215" s="260" t="str">
        <f t="shared" si="102"/>
        <v/>
      </c>
      <c r="BE215" s="260" t="str">
        <f>IF($F$12="","",IF($BA215="","",HLOOKUP($F$12,別紙mast!$D$9:$K$11,3,FALSE)))</f>
        <v/>
      </c>
      <c r="BF215" s="175" t="str">
        <f t="shared" si="103"/>
        <v/>
      </c>
      <c r="BG215" s="272"/>
      <c r="BH215" s="656" t="str">
        <f>IF($F$12="","",IF($BG215="","",HLOOKUP($F$12,別紙mast!$D$4:$K$7,4,FALSE)))</f>
        <v/>
      </c>
      <c r="BI215" s="656"/>
      <c r="BJ215" s="261" t="str">
        <f t="shared" si="83"/>
        <v/>
      </c>
      <c r="BK215" s="264"/>
      <c r="BL215" s="265"/>
      <c r="BM215" s="265"/>
      <c r="BN215" s="266"/>
      <c r="BO215" s="222"/>
      <c r="BP215" s="223"/>
      <c r="BQ215" s="223"/>
      <c r="BR215" s="224"/>
      <c r="BS215" s="267"/>
      <c r="BT215" s="268"/>
      <c r="BU215" s="270" t="str">
        <f t="shared" si="84"/>
        <v/>
      </c>
      <c r="BV215" s="269" t="str">
        <f t="shared" si="85"/>
        <v/>
      </c>
      <c r="BW215" s="247" t="str">
        <f t="shared" si="86"/>
        <v/>
      </c>
      <c r="BX215" s="271" t="str">
        <f t="shared" si="105"/>
        <v/>
      </c>
      <c r="BY215" s="410" t="str">
        <f t="shared" si="87"/>
        <v/>
      </c>
      <c r="BZ215" s="239"/>
      <c r="CA215" s="239"/>
      <c r="CB215" s="247" t="str">
        <f t="shared" si="106"/>
        <v/>
      </c>
      <c r="CC215" s="247" t="str">
        <f t="shared" si="107"/>
        <v/>
      </c>
      <c r="CD215" s="247" t="str">
        <f t="shared" si="108"/>
        <v/>
      </c>
      <c r="CE215" s="247" t="str">
        <f t="shared" si="109"/>
        <v/>
      </c>
      <c r="CF215" s="115"/>
      <c r="CG215" s="200" t="str">
        <f t="shared" si="88"/>
        <v/>
      </c>
      <c r="CH215" s="199" t="str">
        <f t="shared" si="89"/>
        <v/>
      </c>
      <c r="CI215" s="199" t="str">
        <f t="shared" si="90"/>
        <v/>
      </c>
      <c r="CJ215" s="199" t="str">
        <f t="shared" si="91"/>
        <v/>
      </c>
      <c r="CK215" s="203" t="str">
        <f t="shared" si="92"/>
        <v/>
      </c>
      <c r="CL215" s="203" t="str">
        <f t="shared" si="93"/>
        <v/>
      </c>
      <c r="CM215" s="203" t="str">
        <f t="shared" si="94"/>
        <v/>
      </c>
      <c r="CN215" s="203" t="str">
        <f t="shared" si="95"/>
        <v/>
      </c>
      <c r="CO215" s="199" t="str">
        <f t="shared" si="110"/>
        <v/>
      </c>
      <c r="CP215" s="226" t="str">
        <f t="shared" si="111"/>
        <v/>
      </c>
      <c r="CQ215" s="203" t="str">
        <f t="shared" si="96"/>
        <v/>
      </c>
      <c r="CR215" s="203" t="str">
        <f t="shared" si="97"/>
        <v/>
      </c>
      <c r="CS215" s="203" t="str">
        <f t="shared" si="98"/>
        <v/>
      </c>
      <c r="CT215" s="256" t="str">
        <f t="shared" si="99"/>
        <v/>
      </c>
      <c r="CU215" s="257" t="str">
        <f t="shared" si="100"/>
        <v/>
      </c>
      <c r="CV215" s="258" t="str">
        <f t="shared" si="101"/>
        <v/>
      </c>
      <c r="CW215" s="115"/>
      <c r="CX215" s="115"/>
      <c r="CY215" s="115"/>
      <c r="CZ215" s="115"/>
      <c r="DA215" s="115"/>
      <c r="DB215" s="115"/>
      <c r="DC215" s="115"/>
      <c r="DD215" s="115"/>
      <c r="DE215" s="115"/>
      <c r="DF215" s="115"/>
      <c r="DG215" s="115"/>
      <c r="DH215" s="115"/>
      <c r="DI215" s="125"/>
    </row>
    <row r="216" spans="2:113" ht="15.95" customHeight="1">
      <c r="B216" s="161">
        <v>186</v>
      </c>
      <c r="C216" s="670"/>
      <c r="D216" s="671"/>
      <c r="E216" s="671"/>
      <c r="F216" s="672"/>
      <c r="G216" s="673"/>
      <c r="H216" s="673"/>
      <c r="I216" s="674"/>
      <c r="J216" s="675"/>
      <c r="K216" s="682"/>
      <c r="L216" s="682"/>
      <c r="M216" s="682"/>
      <c r="N216" s="682"/>
      <c r="O216" s="682"/>
      <c r="P216" s="14" t="s">
        <v>3</v>
      </c>
      <c r="Q216" s="145" t="s">
        <v>3</v>
      </c>
      <c r="R216" s="145" t="s">
        <v>3</v>
      </c>
      <c r="S216" s="79" t="s">
        <v>3</v>
      </c>
      <c r="T216" s="683"/>
      <c r="U216" s="684"/>
      <c r="V216" s="685"/>
      <c r="W216" s="14" t="s">
        <v>3</v>
      </c>
      <c r="X216" s="145" t="s">
        <v>3</v>
      </c>
      <c r="Y216" s="145" t="s">
        <v>3</v>
      </c>
      <c r="Z216" s="79" t="s">
        <v>3</v>
      </c>
      <c r="AA216" s="683"/>
      <c r="AB216" s="684"/>
      <c r="AC216" s="684"/>
      <c r="AD216" s="14" t="s">
        <v>3</v>
      </c>
      <c r="AE216" s="16" t="s">
        <v>3</v>
      </c>
      <c r="AF216" s="16" t="s">
        <v>3</v>
      </c>
      <c r="AG216" s="16" t="s">
        <v>3</v>
      </c>
      <c r="AH216" s="16" t="s">
        <v>3</v>
      </c>
      <c r="AI216" s="79" t="s">
        <v>3</v>
      </c>
      <c r="AJ216" s="171"/>
      <c r="AK216" s="79" t="s">
        <v>3</v>
      </c>
      <c r="AL216" s="173"/>
      <c r="AM216" s="14" t="s">
        <v>3</v>
      </c>
      <c r="AN216" s="79" t="s">
        <v>3</v>
      </c>
      <c r="AO216" s="686"/>
      <c r="AP216" s="687"/>
      <c r="AQ216" s="687"/>
      <c r="AR216" s="687"/>
      <c r="AS216" s="251" t="str">
        <f t="shared" si="104"/>
        <v/>
      </c>
      <c r="AT216" s="14" t="s">
        <v>3</v>
      </c>
      <c r="AU216" s="16" t="s">
        <v>3</v>
      </c>
      <c r="AV216" s="154" t="s">
        <v>3</v>
      </c>
      <c r="AW216" s="159" t="s">
        <v>3</v>
      </c>
      <c r="AX216" s="79" t="s">
        <v>3</v>
      </c>
      <c r="AY216" s="79" t="s">
        <v>3</v>
      </c>
      <c r="AZ216" s="154" t="s">
        <v>3</v>
      </c>
      <c r="BA216" s="259"/>
      <c r="BB216" s="657" t="str">
        <f>IF($F$12="","",IF($BA216="","",HLOOKUP($F$12,別紙mast!$D$4:$K$7,3,FALSE)))</f>
        <v/>
      </c>
      <c r="BC216" s="657"/>
      <c r="BD216" s="260" t="str">
        <f t="shared" si="102"/>
        <v/>
      </c>
      <c r="BE216" s="260" t="str">
        <f>IF($F$12="","",IF($BA216="","",HLOOKUP($F$12,別紙mast!$D$9:$K$11,3,FALSE)))</f>
        <v/>
      </c>
      <c r="BF216" s="175" t="str">
        <f t="shared" si="103"/>
        <v/>
      </c>
      <c r="BG216" s="272"/>
      <c r="BH216" s="656" t="str">
        <f>IF($F$12="","",IF($BG216="","",HLOOKUP($F$12,別紙mast!$D$4:$K$7,4,FALSE)))</f>
        <v/>
      </c>
      <c r="BI216" s="656"/>
      <c r="BJ216" s="261" t="str">
        <f t="shared" si="83"/>
        <v/>
      </c>
      <c r="BK216" s="264"/>
      <c r="BL216" s="265"/>
      <c r="BM216" s="265"/>
      <c r="BN216" s="266"/>
      <c r="BO216" s="222"/>
      <c r="BP216" s="223"/>
      <c r="BQ216" s="223"/>
      <c r="BR216" s="224"/>
      <c r="BS216" s="267"/>
      <c r="BT216" s="268"/>
      <c r="BU216" s="270" t="str">
        <f t="shared" si="84"/>
        <v/>
      </c>
      <c r="BV216" s="269" t="str">
        <f t="shared" si="85"/>
        <v/>
      </c>
      <c r="BW216" s="247" t="str">
        <f t="shared" si="86"/>
        <v/>
      </c>
      <c r="BX216" s="271" t="str">
        <f t="shared" si="105"/>
        <v/>
      </c>
      <c r="BY216" s="410" t="str">
        <f t="shared" si="87"/>
        <v/>
      </c>
      <c r="BZ216" s="239"/>
      <c r="CA216" s="239"/>
      <c r="CB216" s="247" t="str">
        <f t="shared" si="106"/>
        <v/>
      </c>
      <c r="CC216" s="247" t="str">
        <f t="shared" si="107"/>
        <v/>
      </c>
      <c r="CD216" s="247" t="str">
        <f t="shared" si="108"/>
        <v/>
      </c>
      <c r="CE216" s="247" t="str">
        <f t="shared" si="109"/>
        <v/>
      </c>
      <c r="CF216" s="115"/>
      <c r="CG216" s="200" t="str">
        <f t="shared" si="88"/>
        <v/>
      </c>
      <c r="CH216" s="199" t="str">
        <f t="shared" si="89"/>
        <v/>
      </c>
      <c r="CI216" s="199" t="str">
        <f t="shared" si="90"/>
        <v/>
      </c>
      <c r="CJ216" s="199" t="str">
        <f t="shared" si="91"/>
        <v/>
      </c>
      <c r="CK216" s="203" t="str">
        <f t="shared" si="92"/>
        <v/>
      </c>
      <c r="CL216" s="203" t="str">
        <f t="shared" si="93"/>
        <v/>
      </c>
      <c r="CM216" s="203" t="str">
        <f t="shared" si="94"/>
        <v/>
      </c>
      <c r="CN216" s="203" t="str">
        <f t="shared" si="95"/>
        <v/>
      </c>
      <c r="CO216" s="199" t="str">
        <f t="shared" si="110"/>
        <v/>
      </c>
      <c r="CP216" s="226" t="str">
        <f t="shared" si="111"/>
        <v/>
      </c>
      <c r="CQ216" s="203" t="str">
        <f t="shared" si="96"/>
        <v/>
      </c>
      <c r="CR216" s="203" t="str">
        <f t="shared" si="97"/>
        <v/>
      </c>
      <c r="CS216" s="203" t="str">
        <f t="shared" si="98"/>
        <v/>
      </c>
      <c r="CT216" s="256" t="str">
        <f t="shared" si="99"/>
        <v/>
      </c>
      <c r="CU216" s="257" t="str">
        <f t="shared" si="100"/>
        <v/>
      </c>
      <c r="CV216" s="258" t="str">
        <f t="shared" si="101"/>
        <v/>
      </c>
      <c r="CW216" s="115"/>
      <c r="CX216" s="115"/>
      <c r="CY216" s="115"/>
      <c r="CZ216" s="115"/>
      <c r="DA216" s="115"/>
      <c r="DB216" s="115"/>
      <c r="DC216" s="115"/>
      <c r="DD216" s="115"/>
      <c r="DE216" s="115"/>
      <c r="DF216" s="115"/>
      <c r="DG216" s="115"/>
      <c r="DH216" s="115"/>
      <c r="DI216" s="125"/>
    </row>
    <row r="217" spans="2:113" ht="15.95" customHeight="1">
      <c r="B217" s="161">
        <v>187</v>
      </c>
      <c r="C217" s="670"/>
      <c r="D217" s="671"/>
      <c r="E217" s="671"/>
      <c r="F217" s="672"/>
      <c r="G217" s="673"/>
      <c r="H217" s="673"/>
      <c r="I217" s="674"/>
      <c r="J217" s="675"/>
      <c r="K217" s="682"/>
      <c r="L217" s="682"/>
      <c r="M217" s="682"/>
      <c r="N217" s="682"/>
      <c r="O217" s="682"/>
      <c r="P217" s="14" t="s">
        <v>3</v>
      </c>
      <c r="Q217" s="145" t="s">
        <v>3</v>
      </c>
      <c r="R217" s="145" t="s">
        <v>3</v>
      </c>
      <c r="S217" s="79" t="s">
        <v>3</v>
      </c>
      <c r="T217" s="683"/>
      <c r="U217" s="684"/>
      <c r="V217" s="685"/>
      <c r="W217" s="14" t="s">
        <v>3</v>
      </c>
      <c r="X217" s="145" t="s">
        <v>3</v>
      </c>
      <c r="Y217" s="145" t="s">
        <v>3</v>
      </c>
      <c r="Z217" s="79" t="s">
        <v>3</v>
      </c>
      <c r="AA217" s="683"/>
      <c r="AB217" s="684"/>
      <c r="AC217" s="684"/>
      <c r="AD217" s="14" t="s">
        <v>3</v>
      </c>
      <c r="AE217" s="16" t="s">
        <v>3</v>
      </c>
      <c r="AF217" s="16" t="s">
        <v>3</v>
      </c>
      <c r="AG217" s="16" t="s">
        <v>3</v>
      </c>
      <c r="AH217" s="16" t="s">
        <v>3</v>
      </c>
      <c r="AI217" s="79" t="s">
        <v>3</v>
      </c>
      <c r="AJ217" s="171"/>
      <c r="AK217" s="79" t="s">
        <v>3</v>
      </c>
      <c r="AL217" s="173"/>
      <c r="AM217" s="14" t="s">
        <v>3</v>
      </c>
      <c r="AN217" s="79" t="s">
        <v>3</v>
      </c>
      <c r="AO217" s="686"/>
      <c r="AP217" s="687"/>
      <c r="AQ217" s="687"/>
      <c r="AR217" s="687"/>
      <c r="AS217" s="251" t="str">
        <f t="shared" si="104"/>
        <v/>
      </c>
      <c r="AT217" s="14" t="s">
        <v>3</v>
      </c>
      <c r="AU217" s="16" t="s">
        <v>3</v>
      </c>
      <c r="AV217" s="154" t="s">
        <v>3</v>
      </c>
      <c r="AW217" s="159" t="s">
        <v>3</v>
      </c>
      <c r="AX217" s="79" t="s">
        <v>3</v>
      </c>
      <c r="AY217" s="79" t="s">
        <v>3</v>
      </c>
      <c r="AZ217" s="154" t="s">
        <v>3</v>
      </c>
      <c r="BA217" s="259"/>
      <c r="BB217" s="657" t="str">
        <f>IF($F$12="","",IF($BA217="","",HLOOKUP($F$12,別紙mast!$D$4:$K$7,3,FALSE)))</f>
        <v/>
      </c>
      <c r="BC217" s="657"/>
      <c r="BD217" s="260" t="str">
        <f t="shared" si="102"/>
        <v/>
      </c>
      <c r="BE217" s="260" t="str">
        <f>IF($F$12="","",IF($BA217="","",HLOOKUP($F$12,別紙mast!$D$9:$K$11,3,FALSE)))</f>
        <v/>
      </c>
      <c r="BF217" s="175" t="str">
        <f t="shared" si="103"/>
        <v/>
      </c>
      <c r="BG217" s="272"/>
      <c r="BH217" s="656" t="str">
        <f>IF($F$12="","",IF($BG217="","",HLOOKUP($F$12,別紙mast!$D$4:$K$7,4,FALSE)))</f>
        <v/>
      </c>
      <c r="BI217" s="656"/>
      <c r="BJ217" s="261" t="str">
        <f t="shared" si="83"/>
        <v/>
      </c>
      <c r="BK217" s="264"/>
      <c r="BL217" s="265"/>
      <c r="BM217" s="265"/>
      <c r="BN217" s="266"/>
      <c r="BO217" s="222"/>
      <c r="BP217" s="223"/>
      <c r="BQ217" s="223"/>
      <c r="BR217" s="224"/>
      <c r="BS217" s="267"/>
      <c r="BT217" s="268"/>
      <c r="BU217" s="270" t="str">
        <f t="shared" si="84"/>
        <v/>
      </c>
      <c r="BV217" s="269" t="str">
        <f t="shared" si="85"/>
        <v/>
      </c>
      <c r="BW217" s="247" t="str">
        <f t="shared" si="86"/>
        <v/>
      </c>
      <c r="BX217" s="271" t="str">
        <f t="shared" si="105"/>
        <v/>
      </c>
      <c r="BY217" s="410" t="str">
        <f t="shared" si="87"/>
        <v/>
      </c>
      <c r="BZ217" s="239"/>
      <c r="CA217" s="239"/>
      <c r="CB217" s="247" t="str">
        <f t="shared" si="106"/>
        <v/>
      </c>
      <c r="CC217" s="247" t="str">
        <f t="shared" si="107"/>
        <v/>
      </c>
      <c r="CD217" s="247" t="str">
        <f t="shared" si="108"/>
        <v/>
      </c>
      <c r="CE217" s="247" t="str">
        <f t="shared" si="109"/>
        <v/>
      </c>
      <c r="CF217" s="115"/>
      <c r="CG217" s="200" t="str">
        <f t="shared" si="88"/>
        <v/>
      </c>
      <c r="CH217" s="199" t="str">
        <f t="shared" si="89"/>
        <v/>
      </c>
      <c r="CI217" s="199" t="str">
        <f t="shared" si="90"/>
        <v/>
      </c>
      <c r="CJ217" s="199" t="str">
        <f t="shared" si="91"/>
        <v/>
      </c>
      <c r="CK217" s="203" t="str">
        <f t="shared" si="92"/>
        <v/>
      </c>
      <c r="CL217" s="203" t="str">
        <f t="shared" si="93"/>
        <v/>
      </c>
      <c r="CM217" s="203" t="str">
        <f t="shared" si="94"/>
        <v/>
      </c>
      <c r="CN217" s="203" t="str">
        <f t="shared" si="95"/>
        <v/>
      </c>
      <c r="CO217" s="199" t="str">
        <f t="shared" si="110"/>
        <v/>
      </c>
      <c r="CP217" s="226" t="str">
        <f t="shared" si="111"/>
        <v/>
      </c>
      <c r="CQ217" s="203" t="str">
        <f t="shared" si="96"/>
        <v/>
      </c>
      <c r="CR217" s="203" t="str">
        <f t="shared" si="97"/>
        <v/>
      </c>
      <c r="CS217" s="203" t="str">
        <f t="shared" si="98"/>
        <v/>
      </c>
      <c r="CT217" s="256" t="str">
        <f t="shared" si="99"/>
        <v/>
      </c>
      <c r="CU217" s="257" t="str">
        <f t="shared" si="100"/>
        <v/>
      </c>
      <c r="CV217" s="258" t="str">
        <f t="shared" si="101"/>
        <v/>
      </c>
      <c r="CW217" s="115"/>
      <c r="CX217" s="115"/>
      <c r="CY217" s="115"/>
      <c r="CZ217" s="115"/>
      <c r="DA217" s="115"/>
      <c r="DB217" s="115"/>
      <c r="DC217" s="115"/>
      <c r="DD217" s="115"/>
      <c r="DE217" s="115"/>
      <c r="DF217" s="115"/>
      <c r="DG217" s="115"/>
      <c r="DH217" s="115"/>
      <c r="DI217" s="125"/>
    </row>
    <row r="218" spans="2:113" ht="15.95" customHeight="1">
      <c r="B218" s="161">
        <v>188</v>
      </c>
      <c r="C218" s="670"/>
      <c r="D218" s="671"/>
      <c r="E218" s="671"/>
      <c r="F218" s="672"/>
      <c r="G218" s="673"/>
      <c r="H218" s="673"/>
      <c r="I218" s="674"/>
      <c r="J218" s="675"/>
      <c r="K218" s="682"/>
      <c r="L218" s="682"/>
      <c r="M218" s="682"/>
      <c r="N218" s="682"/>
      <c r="O218" s="682"/>
      <c r="P218" s="14" t="s">
        <v>3</v>
      </c>
      <c r="Q218" s="145" t="s">
        <v>3</v>
      </c>
      <c r="R218" s="145" t="s">
        <v>3</v>
      </c>
      <c r="S218" s="79" t="s">
        <v>3</v>
      </c>
      <c r="T218" s="683"/>
      <c r="U218" s="684"/>
      <c r="V218" s="685"/>
      <c r="W218" s="14" t="s">
        <v>3</v>
      </c>
      <c r="X218" s="145" t="s">
        <v>3</v>
      </c>
      <c r="Y218" s="145" t="s">
        <v>3</v>
      </c>
      <c r="Z218" s="79" t="s">
        <v>3</v>
      </c>
      <c r="AA218" s="683"/>
      <c r="AB218" s="684"/>
      <c r="AC218" s="684"/>
      <c r="AD218" s="14" t="s">
        <v>3</v>
      </c>
      <c r="AE218" s="16" t="s">
        <v>3</v>
      </c>
      <c r="AF218" s="16" t="s">
        <v>3</v>
      </c>
      <c r="AG218" s="16" t="s">
        <v>3</v>
      </c>
      <c r="AH218" s="16" t="s">
        <v>3</v>
      </c>
      <c r="AI218" s="79" t="s">
        <v>3</v>
      </c>
      <c r="AJ218" s="171"/>
      <c r="AK218" s="79" t="s">
        <v>3</v>
      </c>
      <c r="AL218" s="173"/>
      <c r="AM218" s="14" t="s">
        <v>3</v>
      </c>
      <c r="AN218" s="79" t="s">
        <v>3</v>
      </c>
      <c r="AO218" s="686"/>
      <c r="AP218" s="687"/>
      <c r="AQ218" s="687"/>
      <c r="AR218" s="687"/>
      <c r="AS218" s="251" t="str">
        <f t="shared" si="104"/>
        <v/>
      </c>
      <c r="AT218" s="14" t="s">
        <v>3</v>
      </c>
      <c r="AU218" s="16" t="s">
        <v>3</v>
      </c>
      <c r="AV218" s="154" t="s">
        <v>3</v>
      </c>
      <c r="AW218" s="159" t="s">
        <v>3</v>
      </c>
      <c r="AX218" s="79" t="s">
        <v>3</v>
      </c>
      <c r="AY218" s="79" t="s">
        <v>3</v>
      </c>
      <c r="AZ218" s="154" t="s">
        <v>3</v>
      </c>
      <c r="BA218" s="259"/>
      <c r="BB218" s="657" t="str">
        <f>IF($F$12="","",IF($BA218="","",HLOOKUP($F$12,別紙mast!$D$4:$K$7,3,FALSE)))</f>
        <v/>
      </c>
      <c r="BC218" s="657"/>
      <c r="BD218" s="260" t="str">
        <f t="shared" si="102"/>
        <v/>
      </c>
      <c r="BE218" s="260" t="str">
        <f>IF($F$12="","",IF($BA218="","",HLOOKUP($F$12,別紙mast!$D$9:$K$11,3,FALSE)))</f>
        <v/>
      </c>
      <c r="BF218" s="175" t="str">
        <f t="shared" si="103"/>
        <v/>
      </c>
      <c r="BG218" s="272"/>
      <c r="BH218" s="656" t="str">
        <f>IF($F$12="","",IF($BG218="","",HLOOKUP($F$12,別紙mast!$D$4:$K$7,4,FALSE)))</f>
        <v/>
      </c>
      <c r="BI218" s="656"/>
      <c r="BJ218" s="261" t="str">
        <f t="shared" si="83"/>
        <v/>
      </c>
      <c r="BK218" s="264"/>
      <c r="BL218" s="265"/>
      <c r="BM218" s="265"/>
      <c r="BN218" s="266"/>
      <c r="BO218" s="222"/>
      <c r="BP218" s="223"/>
      <c r="BQ218" s="223"/>
      <c r="BR218" s="224"/>
      <c r="BS218" s="267"/>
      <c r="BT218" s="268"/>
      <c r="BU218" s="270" t="str">
        <f t="shared" si="84"/>
        <v/>
      </c>
      <c r="BV218" s="269" t="str">
        <f t="shared" si="85"/>
        <v/>
      </c>
      <c r="BW218" s="247" t="str">
        <f t="shared" si="86"/>
        <v/>
      </c>
      <c r="BX218" s="271" t="str">
        <f t="shared" si="105"/>
        <v/>
      </c>
      <c r="BY218" s="410" t="str">
        <f t="shared" si="87"/>
        <v/>
      </c>
      <c r="BZ218" s="239"/>
      <c r="CA218" s="239"/>
      <c r="CB218" s="247" t="str">
        <f t="shared" si="106"/>
        <v/>
      </c>
      <c r="CC218" s="247" t="str">
        <f t="shared" si="107"/>
        <v/>
      </c>
      <c r="CD218" s="247" t="str">
        <f t="shared" si="108"/>
        <v/>
      </c>
      <c r="CE218" s="247" t="str">
        <f t="shared" si="109"/>
        <v/>
      </c>
      <c r="CF218" s="115"/>
      <c r="CG218" s="200" t="str">
        <f t="shared" si="88"/>
        <v/>
      </c>
      <c r="CH218" s="199" t="str">
        <f t="shared" si="89"/>
        <v/>
      </c>
      <c r="CI218" s="199" t="str">
        <f t="shared" si="90"/>
        <v/>
      </c>
      <c r="CJ218" s="199" t="str">
        <f t="shared" si="91"/>
        <v/>
      </c>
      <c r="CK218" s="203" t="str">
        <f t="shared" si="92"/>
        <v/>
      </c>
      <c r="CL218" s="203" t="str">
        <f t="shared" si="93"/>
        <v/>
      </c>
      <c r="CM218" s="203" t="str">
        <f t="shared" si="94"/>
        <v/>
      </c>
      <c r="CN218" s="203" t="str">
        <f t="shared" si="95"/>
        <v/>
      </c>
      <c r="CO218" s="199" t="str">
        <f t="shared" si="110"/>
        <v/>
      </c>
      <c r="CP218" s="226" t="str">
        <f t="shared" si="111"/>
        <v/>
      </c>
      <c r="CQ218" s="203" t="str">
        <f t="shared" si="96"/>
        <v/>
      </c>
      <c r="CR218" s="203" t="str">
        <f t="shared" si="97"/>
        <v/>
      </c>
      <c r="CS218" s="203" t="str">
        <f t="shared" si="98"/>
        <v/>
      </c>
      <c r="CT218" s="256" t="str">
        <f t="shared" si="99"/>
        <v/>
      </c>
      <c r="CU218" s="257" t="str">
        <f t="shared" si="100"/>
        <v/>
      </c>
      <c r="CV218" s="258" t="str">
        <f t="shared" si="101"/>
        <v/>
      </c>
      <c r="CW218" s="115"/>
      <c r="CX218" s="115"/>
      <c r="CY218" s="115"/>
      <c r="CZ218" s="115"/>
      <c r="DA218" s="115"/>
      <c r="DB218" s="115"/>
      <c r="DC218" s="115"/>
      <c r="DD218" s="115"/>
      <c r="DE218" s="115"/>
      <c r="DF218" s="115"/>
      <c r="DG218" s="115"/>
      <c r="DH218" s="115"/>
      <c r="DI218" s="125"/>
    </row>
    <row r="219" spans="2:113" ht="15.95" customHeight="1">
      <c r="B219" s="161">
        <v>189</v>
      </c>
      <c r="C219" s="670"/>
      <c r="D219" s="671"/>
      <c r="E219" s="671"/>
      <c r="F219" s="672"/>
      <c r="G219" s="673"/>
      <c r="H219" s="673"/>
      <c r="I219" s="674"/>
      <c r="J219" s="675"/>
      <c r="K219" s="682"/>
      <c r="L219" s="682"/>
      <c r="M219" s="682"/>
      <c r="N219" s="682"/>
      <c r="O219" s="682"/>
      <c r="P219" s="14" t="s">
        <v>3</v>
      </c>
      <c r="Q219" s="145" t="s">
        <v>3</v>
      </c>
      <c r="R219" s="145" t="s">
        <v>3</v>
      </c>
      <c r="S219" s="79" t="s">
        <v>3</v>
      </c>
      <c r="T219" s="683"/>
      <c r="U219" s="684"/>
      <c r="V219" s="685"/>
      <c r="W219" s="14" t="s">
        <v>3</v>
      </c>
      <c r="X219" s="145" t="s">
        <v>3</v>
      </c>
      <c r="Y219" s="145" t="s">
        <v>3</v>
      </c>
      <c r="Z219" s="79" t="s">
        <v>3</v>
      </c>
      <c r="AA219" s="683"/>
      <c r="AB219" s="684"/>
      <c r="AC219" s="684"/>
      <c r="AD219" s="14" t="s">
        <v>3</v>
      </c>
      <c r="AE219" s="16" t="s">
        <v>3</v>
      </c>
      <c r="AF219" s="16" t="s">
        <v>3</v>
      </c>
      <c r="AG219" s="16" t="s">
        <v>3</v>
      </c>
      <c r="AH219" s="16" t="s">
        <v>3</v>
      </c>
      <c r="AI219" s="79" t="s">
        <v>3</v>
      </c>
      <c r="AJ219" s="171"/>
      <c r="AK219" s="79" t="s">
        <v>3</v>
      </c>
      <c r="AL219" s="173"/>
      <c r="AM219" s="14" t="s">
        <v>3</v>
      </c>
      <c r="AN219" s="79" t="s">
        <v>3</v>
      </c>
      <c r="AO219" s="686"/>
      <c r="AP219" s="687"/>
      <c r="AQ219" s="687"/>
      <c r="AR219" s="687"/>
      <c r="AS219" s="251" t="str">
        <f t="shared" si="104"/>
        <v/>
      </c>
      <c r="AT219" s="14" t="s">
        <v>3</v>
      </c>
      <c r="AU219" s="16" t="s">
        <v>3</v>
      </c>
      <c r="AV219" s="154" t="s">
        <v>3</v>
      </c>
      <c r="AW219" s="159" t="s">
        <v>3</v>
      </c>
      <c r="AX219" s="79" t="s">
        <v>3</v>
      </c>
      <c r="AY219" s="79" t="s">
        <v>3</v>
      </c>
      <c r="AZ219" s="154" t="s">
        <v>3</v>
      </c>
      <c r="BA219" s="259"/>
      <c r="BB219" s="657" t="str">
        <f>IF($F$12="","",IF($BA219="","",HLOOKUP($F$12,別紙mast!$D$4:$K$7,3,FALSE)))</f>
        <v/>
      </c>
      <c r="BC219" s="657"/>
      <c r="BD219" s="260" t="str">
        <f t="shared" si="102"/>
        <v/>
      </c>
      <c r="BE219" s="260" t="str">
        <f>IF($F$12="","",IF($BA219="","",HLOOKUP($F$12,別紙mast!$D$9:$K$11,3,FALSE)))</f>
        <v/>
      </c>
      <c r="BF219" s="175" t="str">
        <f t="shared" si="103"/>
        <v/>
      </c>
      <c r="BG219" s="272"/>
      <c r="BH219" s="656" t="str">
        <f>IF($F$12="","",IF($BG219="","",HLOOKUP($F$12,別紙mast!$D$4:$K$7,4,FALSE)))</f>
        <v/>
      </c>
      <c r="BI219" s="656"/>
      <c r="BJ219" s="261" t="str">
        <f t="shared" si="83"/>
        <v/>
      </c>
      <c r="BK219" s="264"/>
      <c r="BL219" s="265"/>
      <c r="BM219" s="265"/>
      <c r="BN219" s="266"/>
      <c r="BO219" s="222"/>
      <c r="BP219" s="223"/>
      <c r="BQ219" s="223"/>
      <c r="BR219" s="224"/>
      <c r="BS219" s="267"/>
      <c r="BT219" s="268"/>
      <c r="BU219" s="270" t="str">
        <f t="shared" si="84"/>
        <v/>
      </c>
      <c r="BV219" s="269" t="str">
        <f t="shared" si="85"/>
        <v/>
      </c>
      <c r="BW219" s="247" t="str">
        <f t="shared" si="86"/>
        <v/>
      </c>
      <c r="BX219" s="271" t="str">
        <f t="shared" si="105"/>
        <v/>
      </c>
      <c r="BY219" s="410" t="str">
        <f t="shared" si="87"/>
        <v/>
      </c>
      <c r="BZ219" s="239"/>
      <c r="CA219" s="239"/>
      <c r="CB219" s="247" t="str">
        <f t="shared" si="106"/>
        <v/>
      </c>
      <c r="CC219" s="247" t="str">
        <f t="shared" si="107"/>
        <v/>
      </c>
      <c r="CD219" s="247" t="str">
        <f t="shared" si="108"/>
        <v/>
      </c>
      <c r="CE219" s="247" t="str">
        <f t="shared" si="109"/>
        <v/>
      </c>
      <c r="CF219" s="115"/>
      <c r="CG219" s="200" t="str">
        <f t="shared" si="88"/>
        <v/>
      </c>
      <c r="CH219" s="199" t="str">
        <f t="shared" si="89"/>
        <v/>
      </c>
      <c r="CI219" s="199" t="str">
        <f t="shared" si="90"/>
        <v/>
      </c>
      <c r="CJ219" s="199" t="str">
        <f t="shared" si="91"/>
        <v/>
      </c>
      <c r="CK219" s="203" t="str">
        <f t="shared" si="92"/>
        <v/>
      </c>
      <c r="CL219" s="203" t="str">
        <f t="shared" si="93"/>
        <v/>
      </c>
      <c r="CM219" s="203" t="str">
        <f t="shared" si="94"/>
        <v/>
      </c>
      <c r="CN219" s="203" t="str">
        <f t="shared" si="95"/>
        <v/>
      </c>
      <c r="CO219" s="199" t="str">
        <f t="shared" si="110"/>
        <v/>
      </c>
      <c r="CP219" s="226" t="str">
        <f t="shared" si="111"/>
        <v/>
      </c>
      <c r="CQ219" s="203" t="str">
        <f t="shared" si="96"/>
        <v/>
      </c>
      <c r="CR219" s="203" t="str">
        <f t="shared" si="97"/>
        <v/>
      </c>
      <c r="CS219" s="203" t="str">
        <f t="shared" si="98"/>
        <v/>
      </c>
      <c r="CT219" s="256" t="str">
        <f t="shared" si="99"/>
        <v/>
      </c>
      <c r="CU219" s="257" t="str">
        <f t="shared" si="100"/>
        <v/>
      </c>
      <c r="CV219" s="258" t="str">
        <f t="shared" si="101"/>
        <v/>
      </c>
      <c r="CW219" s="115"/>
      <c r="CX219" s="115"/>
      <c r="CY219" s="115"/>
      <c r="CZ219" s="115"/>
      <c r="DA219" s="115"/>
      <c r="DB219" s="115"/>
      <c r="DC219" s="115"/>
      <c r="DD219" s="115"/>
      <c r="DE219" s="115"/>
      <c r="DF219" s="115"/>
      <c r="DG219" s="115"/>
      <c r="DH219" s="115"/>
      <c r="DI219" s="125"/>
    </row>
    <row r="220" spans="2:113" ht="15.95" customHeight="1">
      <c r="B220" s="161">
        <v>190</v>
      </c>
      <c r="C220" s="670"/>
      <c r="D220" s="671"/>
      <c r="E220" s="671"/>
      <c r="F220" s="672"/>
      <c r="G220" s="673"/>
      <c r="H220" s="673"/>
      <c r="I220" s="674"/>
      <c r="J220" s="675"/>
      <c r="K220" s="682"/>
      <c r="L220" s="682"/>
      <c r="M220" s="682"/>
      <c r="N220" s="682"/>
      <c r="O220" s="682"/>
      <c r="P220" s="14" t="s">
        <v>3</v>
      </c>
      <c r="Q220" s="145" t="s">
        <v>3</v>
      </c>
      <c r="R220" s="145" t="s">
        <v>3</v>
      </c>
      <c r="S220" s="79" t="s">
        <v>3</v>
      </c>
      <c r="T220" s="683"/>
      <c r="U220" s="684"/>
      <c r="V220" s="685"/>
      <c r="W220" s="14" t="s">
        <v>3</v>
      </c>
      <c r="X220" s="145" t="s">
        <v>3</v>
      </c>
      <c r="Y220" s="145" t="s">
        <v>3</v>
      </c>
      <c r="Z220" s="79" t="s">
        <v>3</v>
      </c>
      <c r="AA220" s="683"/>
      <c r="AB220" s="684"/>
      <c r="AC220" s="684"/>
      <c r="AD220" s="14" t="s">
        <v>3</v>
      </c>
      <c r="AE220" s="16" t="s">
        <v>3</v>
      </c>
      <c r="AF220" s="16" t="s">
        <v>3</v>
      </c>
      <c r="AG220" s="16" t="s">
        <v>3</v>
      </c>
      <c r="AH220" s="16" t="s">
        <v>3</v>
      </c>
      <c r="AI220" s="79" t="s">
        <v>3</v>
      </c>
      <c r="AJ220" s="171"/>
      <c r="AK220" s="79" t="s">
        <v>3</v>
      </c>
      <c r="AL220" s="173"/>
      <c r="AM220" s="14" t="s">
        <v>3</v>
      </c>
      <c r="AN220" s="79" t="s">
        <v>3</v>
      </c>
      <c r="AO220" s="686"/>
      <c r="AP220" s="687"/>
      <c r="AQ220" s="687"/>
      <c r="AR220" s="687"/>
      <c r="AS220" s="251" t="str">
        <f t="shared" si="104"/>
        <v/>
      </c>
      <c r="AT220" s="14" t="s">
        <v>3</v>
      </c>
      <c r="AU220" s="16" t="s">
        <v>3</v>
      </c>
      <c r="AV220" s="154" t="s">
        <v>3</v>
      </c>
      <c r="AW220" s="159" t="s">
        <v>3</v>
      </c>
      <c r="AX220" s="79" t="s">
        <v>3</v>
      </c>
      <c r="AY220" s="79" t="s">
        <v>3</v>
      </c>
      <c r="AZ220" s="154" t="s">
        <v>3</v>
      </c>
      <c r="BA220" s="259"/>
      <c r="BB220" s="657" t="str">
        <f>IF($F$12="","",IF($BA220="","",HLOOKUP($F$12,別紙mast!$D$4:$K$7,3,FALSE)))</f>
        <v/>
      </c>
      <c r="BC220" s="657"/>
      <c r="BD220" s="260" t="str">
        <f t="shared" si="102"/>
        <v/>
      </c>
      <c r="BE220" s="260" t="str">
        <f>IF($F$12="","",IF($BA220="","",HLOOKUP($F$12,別紙mast!$D$9:$K$11,3,FALSE)))</f>
        <v/>
      </c>
      <c r="BF220" s="175" t="str">
        <f t="shared" si="103"/>
        <v/>
      </c>
      <c r="BG220" s="272"/>
      <c r="BH220" s="656" t="str">
        <f>IF($F$12="","",IF($BG220="","",HLOOKUP($F$12,別紙mast!$D$4:$K$7,4,FALSE)))</f>
        <v/>
      </c>
      <c r="BI220" s="656"/>
      <c r="BJ220" s="261" t="str">
        <f t="shared" si="83"/>
        <v/>
      </c>
      <c r="BK220" s="264"/>
      <c r="BL220" s="265"/>
      <c r="BM220" s="265"/>
      <c r="BN220" s="266"/>
      <c r="BO220" s="222"/>
      <c r="BP220" s="223"/>
      <c r="BQ220" s="223"/>
      <c r="BR220" s="224"/>
      <c r="BS220" s="267"/>
      <c r="BT220" s="268"/>
      <c r="BU220" s="270" t="str">
        <f t="shared" si="84"/>
        <v/>
      </c>
      <c r="BV220" s="269" t="str">
        <f t="shared" si="85"/>
        <v/>
      </c>
      <c r="BW220" s="247" t="str">
        <f t="shared" si="86"/>
        <v/>
      </c>
      <c r="BX220" s="271" t="str">
        <f t="shared" si="105"/>
        <v/>
      </c>
      <c r="BY220" s="410" t="str">
        <f t="shared" si="87"/>
        <v/>
      </c>
      <c r="BZ220" s="239"/>
      <c r="CA220" s="239"/>
      <c r="CB220" s="247" t="str">
        <f t="shared" si="106"/>
        <v/>
      </c>
      <c r="CC220" s="247" t="str">
        <f t="shared" si="107"/>
        <v/>
      </c>
      <c r="CD220" s="247" t="str">
        <f t="shared" si="108"/>
        <v/>
      </c>
      <c r="CE220" s="247" t="str">
        <f t="shared" si="109"/>
        <v/>
      </c>
      <c r="CF220" s="115"/>
      <c r="CG220" s="200" t="str">
        <f t="shared" si="88"/>
        <v/>
      </c>
      <c r="CH220" s="199" t="str">
        <f t="shared" si="89"/>
        <v/>
      </c>
      <c r="CI220" s="199" t="str">
        <f t="shared" si="90"/>
        <v/>
      </c>
      <c r="CJ220" s="199" t="str">
        <f t="shared" si="91"/>
        <v/>
      </c>
      <c r="CK220" s="203" t="str">
        <f t="shared" si="92"/>
        <v/>
      </c>
      <c r="CL220" s="203" t="str">
        <f t="shared" si="93"/>
        <v/>
      </c>
      <c r="CM220" s="203" t="str">
        <f t="shared" si="94"/>
        <v/>
      </c>
      <c r="CN220" s="203" t="str">
        <f t="shared" si="95"/>
        <v/>
      </c>
      <c r="CO220" s="199" t="str">
        <f t="shared" si="110"/>
        <v/>
      </c>
      <c r="CP220" s="226" t="str">
        <f t="shared" si="111"/>
        <v/>
      </c>
      <c r="CQ220" s="203" t="str">
        <f t="shared" si="96"/>
        <v/>
      </c>
      <c r="CR220" s="203" t="str">
        <f t="shared" si="97"/>
        <v/>
      </c>
      <c r="CS220" s="203" t="str">
        <f t="shared" si="98"/>
        <v/>
      </c>
      <c r="CT220" s="256" t="str">
        <f t="shared" si="99"/>
        <v/>
      </c>
      <c r="CU220" s="257" t="str">
        <f t="shared" si="100"/>
        <v/>
      </c>
      <c r="CV220" s="258" t="str">
        <f t="shared" si="101"/>
        <v/>
      </c>
      <c r="CW220" s="115"/>
      <c r="CX220" s="115"/>
      <c r="CY220" s="115"/>
      <c r="CZ220" s="115"/>
      <c r="DA220" s="115"/>
      <c r="DB220" s="115"/>
      <c r="DC220" s="115"/>
      <c r="DD220" s="115"/>
      <c r="DE220" s="115"/>
      <c r="DF220" s="115"/>
      <c r="DG220" s="115"/>
      <c r="DH220" s="115"/>
      <c r="DI220" s="125"/>
    </row>
    <row r="221" spans="2:113" ht="15.95" customHeight="1">
      <c r="B221" s="161">
        <v>191</v>
      </c>
      <c r="C221" s="670"/>
      <c r="D221" s="671"/>
      <c r="E221" s="671"/>
      <c r="F221" s="672"/>
      <c r="G221" s="673"/>
      <c r="H221" s="673"/>
      <c r="I221" s="674"/>
      <c r="J221" s="675"/>
      <c r="K221" s="682"/>
      <c r="L221" s="682"/>
      <c r="M221" s="682"/>
      <c r="N221" s="682"/>
      <c r="O221" s="682"/>
      <c r="P221" s="14" t="s">
        <v>3</v>
      </c>
      <c r="Q221" s="145" t="s">
        <v>3</v>
      </c>
      <c r="R221" s="145" t="s">
        <v>3</v>
      </c>
      <c r="S221" s="79" t="s">
        <v>3</v>
      </c>
      <c r="T221" s="683"/>
      <c r="U221" s="684"/>
      <c r="V221" s="685"/>
      <c r="W221" s="14" t="s">
        <v>3</v>
      </c>
      <c r="X221" s="145" t="s">
        <v>3</v>
      </c>
      <c r="Y221" s="145" t="s">
        <v>3</v>
      </c>
      <c r="Z221" s="79" t="s">
        <v>3</v>
      </c>
      <c r="AA221" s="683"/>
      <c r="AB221" s="684"/>
      <c r="AC221" s="684"/>
      <c r="AD221" s="14" t="s">
        <v>3</v>
      </c>
      <c r="AE221" s="16" t="s">
        <v>3</v>
      </c>
      <c r="AF221" s="16" t="s">
        <v>3</v>
      </c>
      <c r="AG221" s="16" t="s">
        <v>3</v>
      </c>
      <c r="AH221" s="16" t="s">
        <v>3</v>
      </c>
      <c r="AI221" s="79" t="s">
        <v>3</v>
      </c>
      <c r="AJ221" s="171"/>
      <c r="AK221" s="79" t="s">
        <v>3</v>
      </c>
      <c r="AL221" s="173"/>
      <c r="AM221" s="14" t="s">
        <v>3</v>
      </c>
      <c r="AN221" s="79" t="s">
        <v>3</v>
      </c>
      <c r="AO221" s="686"/>
      <c r="AP221" s="687"/>
      <c r="AQ221" s="687"/>
      <c r="AR221" s="687"/>
      <c r="AS221" s="251" t="str">
        <f t="shared" si="104"/>
        <v/>
      </c>
      <c r="AT221" s="14" t="s">
        <v>3</v>
      </c>
      <c r="AU221" s="16" t="s">
        <v>3</v>
      </c>
      <c r="AV221" s="154" t="s">
        <v>3</v>
      </c>
      <c r="AW221" s="159" t="s">
        <v>3</v>
      </c>
      <c r="AX221" s="79" t="s">
        <v>3</v>
      </c>
      <c r="AY221" s="79" t="s">
        <v>3</v>
      </c>
      <c r="AZ221" s="154" t="s">
        <v>3</v>
      </c>
      <c r="BA221" s="259"/>
      <c r="BB221" s="657" t="str">
        <f>IF($F$12="","",IF($BA221="","",HLOOKUP($F$12,別紙mast!$D$4:$K$7,3,FALSE)))</f>
        <v/>
      </c>
      <c r="BC221" s="657"/>
      <c r="BD221" s="260" t="str">
        <f t="shared" si="102"/>
        <v/>
      </c>
      <c r="BE221" s="260" t="str">
        <f>IF($F$12="","",IF($BA221="","",HLOOKUP($F$12,別紙mast!$D$9:$K$11,3,FALSE)))</f>
        <v/>
      </c>
      <c r="BF221" s="175" t="str">
        <f t="shared" si="103"/>
        <v/>
      </c>
      <c r="BG221" s="272"/>
      <c r="BH221" s="656" t="str">
        <f>IF($F$12="","",IF($BG221="","",HLOOKUP($F$12,別紙mast!$D$4:$K$7,4,FALSE)))</f>
        <v/>
      </c>
      <c r="BI221" s="656"/>
      <c r="BJ221" s="261" t="str">
        <f t="shared" si="83"/>
        <v/>
      </c>
      <c r="BK221" s="264"/>
      <c r="BL221" s="265"/>
      <c r="BM221" s="265"/>
      <c r="BN221" s="266"/>
      <c r="BO221" s="222"/>
      <c r="BP221" s="223"/>
      <c r="BQ221" s="223"/>
      <c r="BR221" s="224"/>
      <c r="BS221" s="267"/>
      <c r="BT221" s="268"/>
      <c r="BU221" s="270" t="str">
        <f t="shared" si="84"/>
        <v/>
      </c>
      <c r="BV221" s="269" t="str">
        <f t="shared" si="85"/>
        <v/>
      </c>
      <c r="BW221" s="247" t="str">
        <f t="shared" si="86"/>
        <v/>
      </c>
      <c r="BX221" s="271" t="str">
        <f t="shared" si="105"/>
        <v/>
      </c>
      <c r="BY221" s="410" t="str">
        <f t="shared" si="87"/>
        <v/>
      </c>
      <c r="BZ221" s="239"/>
      <c r="CA221" s="239"/>
      <c r="CB221" s="247" t="str">
        <f t="shared" si="106"/>
        <v/>
      </c>
      <c r="CC221" s="247" t="str">
        <f t="shared" si="107"/>
        <v/>
      </c>
      <c r="CD221" s="247" t="str">
        <f t="shared" si="108"/>
        <v/>
      </c>
      <c r="CE221" s="247" t="str">
        <f t="shared" si="109"/>
        <v/>
      </c>
      <c r="CF221" s="115"/>
      <c r="CG221" s="200" t="str">
        <f t="shared" si="88"/>
        <v/>
      </c>
      <c r="CH221" s="199" t="str">
        <f t="shared" si="89"/>
        <v/>
      </c>
      <c r="CI221" s="199" t="str">
        <f t="shared" si="90"/>
        <v/>
      </c>
      <c r="CJ221" s="199" t="str">
        <f t="shared" si="91"/>
        <v/>
      </c>
      <c r="CK221" s="203" t="str">
        <f t="shared" si="92"/>
        <v/>
      </c>
      <c r="CL221" s="203" t="str">
        <f t="shared" si="93"/>
        <v/>
      </c>
      <c r="CM221" s="203" t="str">
        <f t="shared" si="94"/>
        <v/>
      </c>
      <c r="CN221" s="203" t="str">
        <f t="shared" si="95"/>
        <v/>
      </c>
      <c r="CO221" s="199" t="str">
        <f t="shared" si="110"/>
        <v/>
      </c>
      <c r="CP221" s="226" t="str">
        <f t="shared" si="111"/>
        <v/>
      </c>
      <c r="CQ221" s="203" t="str">
        <f t="shared" si="96"/>
        <v/>
      </c>
      <c r="CR221" s="203" t="str">
        <f t="shared" si="97"/>
        <v/>
      </c>
      <c r="CS221" s="203" t="str">
        <f t="shared" si="98"/>
        <v/>
      </c>
      <c r="CT221" s="256" t="str">
        <f t="shared" si="99"/>
        <v/>
      </c>
      <c r="CU221" s="257" t="str">
        <f t="shared" si="100"/>
        <v/>
      </c>
      <c r="CV221" s="258" t="str">
        <f t="shared" si="101"/>
        <v/>
      </c>
      <c r="CW221" s="115"/>
      <c r="CX221" s="115"/>
      <c r="CY221" s="115"/>
      <c r="CZ221" s="115"/>
      <c r="DA221" s="115"/>
      <c r="DB221" s="115"/>
      <c r="DC221" s="115"/>
      <c r="DD221" s="115"/>
      <c r="DE221" s="115"/>
      <c r="DF221" s="115"/>
      <c r="DG221" s="115"/>
      <c r="DH221" s="115"/>
      <c r="DI221" s="125"/>
    </row>
    <row r="222" spans="2:113" ht="15.95" customHeight="1">
      <c r="B222" s="161">
        <v>192</v>
      </c>
      <c r="C222" s="670"/>
      <c r="D222" s="671"/>
      <c r="E222" s="671"/>
      <c r="F222" s="672"/>
      <c r="G222" s="673"/>
      <c r="H222" s="673"/>
      <c r="I222" s="674"/>
      <c r="J222" s="675"/>
      <c r="K222" s="682"/>
      <c r="L222" s="682"/>
      <c r="M222" s="682"/>
      <c r="N222" s="682"/>
      <c r="O222" s="682"/>
      <c r="P222" s="14" t="s">
        <v>3</v>
      </c>
      <c r="Q222" s="145" t="s">
        <v>3</v>
      </c>
      <c r="R222" s="145" t="s">
        <v>3</v>
      </c>
      <c r="S222" s="79" t="s">
        <v>3</v>
      </c>
      <c r="T222" s="683"/>
      <c r="U222" s="684"/>
      <c r="V222" s="685"/>
      <c r="W222" s="14" t="s">
        <v>3</v>
      </c>
      <c r="X222" s="145" t="s">
        <v>3</v>
      </c>
      <c r="Y222" s="145" t="s">
        <v>3</v>
      </c>
      <c r="Z222" s="79" t="s">
        <v>3</v>
      </c>
      <c r="AA222" s="683"/>
      <c r="AB222" s="684"/>
      <c r="AC222" s="684"/>
      <c r="AD222" s="14" t="s">
        <v>3</v>
      </c>
      <c r="AE222" s="16" t="s">
        <v>3</v>
      </c>
      <c r="AF222" s="16" t="s">
        <v>3</v>
      </c>
      <c r="AG222" s="16" t="s">
        <v>3</v>
      </c>
      <c r="AH222" s="16" t="s">
        <v>3</v>
      </c>
      <c r="AI222" s="79" t="s">
        <v>3</v>
      </c>
      <c r="AJ222" s="171"/>
      <c r="AK222" s="79" t="s">
        <v>3</v>
      </c>
      <c r="AL222" s="173"/>
      <c r="AM222" s="14" t="s">
        <v>3</v>
      </c>
      <c r="AN222" s="79" t="s">
        <v>3</v>
      </c>
      <c r="AO222" s="686"/>
      <c r="AP222" s="687"/>
      <c r="AQ222" s="687"/>
      <c r="AR222" s="687"/>
      <c r="AS222" s="251" t="str">
        <f t="shared" si="104"/>
        <v/>
      </c>
      <c r="AT222" s="14" t="s">
        <v>3</v>
      </c>
      <c r="AU222" s="16" t="s">
        <v>3</v>
      </c>
      <c r="AV222" s="154" t="s">
        <v>3</v>
      </c>
      <c r="AW222" s="159" t="s">
        <v>3</v>
      </c>
      <c r="AX222" s="79" t="s">
        <v>3</v>
      </c>
      <c r="AY222" s="79" t="s">
        <v>3</v>
      </c>
      <c r="AZ222" s="154" t="s">
        <v>3</v>
      </c>
      <c r="BA222" s="259"/>
      <c r="BB222" s="657" t="str">
        <f>IF($F$12="","",IF($BA222="","",HLOOKUP($F$12,別紙mast!$D$4:$K$7,3,FALSE)))</f>
        <v/>
      </c>
      <c r="BC222" s="657"/>
      <c r="BD222" s="260" t="str">
        <f t="shared" si="102"/>
        <v/>
      </c>
      <c r="BE222" s="260" t="str">
        <f>IF($F$12="","",IF($BA222="","",HLOOKUP($F$12,別紙mast!$D$9:$K$11,3,FALSE)))</f>
        <v/>
      </c>
      <c r="BF222" s="175" t="str">
        <f t="shared" si="103"/>
        <v/>
      </c>
      <c r="BG222" s="272"/>
      <c r="BH222" s="656" t="str">
        <f>IF($F$12="","",IF($BG222="","",HLOOKUP($F$12,別紙mast!$D$4:$K$7,4,FALSE)))</f>
        <v/>
      </c>
      <c r="BI222" s="656"/>
      <c r="BJ222" s="261" t="str">
        <f t="shared" si="83"/>
        <v/>
      </c>
      <c r="BK222" s="264"/>
      <c r="BL222" s="265"/>
      <c r="BM222" s="265"/>
      <c r="BN222" s="266"/>
      <c r="BO222" s="222"/>
      <c r="BP222" s="223"/>
      <c r="BQ222" s="223"/>
      <c r="BR222" s="224"/>
      <c r="BS222" s="267"/>
      <c r="BT222" s="268"/>
      <c r="BU222" s="270" t="str">
        <f t="shared" si="84"/>
        <v/>
      </c>
      <c r="BV222" s="269" t="str">
        <f t="shared" si="85"/>
        <v/>
      </c>
      <c r="BW222" s="247" t="str">
        <f t="shared" si="86"/>
        <v/>
      </c>
      <c r="BX222" s="271" t="str">
        <f t="shared" si="105"/>
        <v/>
      </c>
      <c r="BY222" s="410" t="str">
        <f t="shared" si="87"/>
        <v/>
      </c>
      <c r="BZ222" s="239"/>
      <c r="CA222" s="239"/>
      <c r="CB222" s="247" t="str">
        <f t="shared" si="106"/>
        <v/>
      </c>
      <c r="CC222" s="247" t="str">
        <f t="shared" si="107"/>
        <v/>
      </c>
      <c r="CD222" s="247" t="str">
        <f t="shared" si="108"/>
        <v/>
      </c>
      <c r="CE222" s="247" t="str">
        <f t="shared" si="109"/>
        <v/>
      </c>
      <c r="CF222" s="115"/>
      <c r="CG222" s="200" t="str">
        <f t="shared" si="88"/>
        <v/>
      </c>
      <c r="CH222" s="199" t="str">
        <f t="shared" si="89"/>
        <v/>
      </c>
      <c r="CI222" s="199" t="str">
        <f t="shared" si="90"/>
        <v/>
      </c>
      <c r="CJ222" s="199" t="str">
        <f t="shared" si="91"/>
        <v/>
      </c>
      <c r="CK222" s="203" t="str">
        <f t="shared" si="92"/>
        <v/>
      </c>
      <c r="CL222" s="203" t="str">
        <f t="shared" si="93"/>
        <v/>
      </c>
      <c r="CM222" s="203" t="str">
        <f t="shared" si="94"/>
        <v/>
      </c>
      <c r="CN222" s="203" t="str">
        <f t="shared" si="95"/>
        <v/>
      </c>
      <c r="CO222" s="199" t="str">
        <f t="shared" si="110"/>
        <v/>
      </c>
      <c r="CP222" s="226" t="str">
        <f t="shared" si="111"/>
        <v/>
      </c>
      <c r="CQ222" s="203" t="str">
        <f t="shared" si="96"/>
        <v/>
      </c>
      <c r="CR222" s="203" t="str">
        <f t="shared" si="97"/>
        <v/>
      </c>
      <c r="CS222" s="203" t="str">
        <f t="shared" si="98"/>
        <v/>
      </c>
      <c r="CT222" s="256" t="str">
        <f t="shared" si="99"/>
        <v/>
      </c>
      <c r="CU222" s="257" t="str">
        <f t="shared" si="100"/>
        <v/>
      </c>
      <c r="CV222" s="258" t="str">
        <f t="shared" si="101"/>
        <v/>
      </c>
      <c r="CW222" s="115"/>
      <c r="CX222" s="115"/>
      <c r="CY222" s="115"/>
      <c r="CZ222" s="115"/>
      <c r="DA222" s="115"/>
      <c r="DB222" s="115"/>
      <c r="DC222" s="115"/>
      <c r="DD222" s="115"/>
      <c r="DE222" s="115"/>
      <c r="DF222" s="115"/>
      <c r="DG222" s="115"/>
      <c r="DH222" s="115"/>
      <c r="DI222" s="125"/>
    </row>
    <row r="223" spans="2:113" ht="15.95" customHeight="1">
      <c r="B223" s="161">
        <v>193</v>
      </c>
      <c r="C223" s="670"/>
      <c r="D223" s="671"/>
      <c r="E223" s="671"/>
      <c r="F223" s="672"/>
      <c r="G223" s="673"/>
      <c r="H223" s="673"/>
      <c r="I223" s="674"/>
      <c r="J223" s="675"/>
      <c r="K223" s="682"/>
      <c r="L223" s="682"/>
      <c r="M223" s="682"/>
      <c r="N223" s="682"/>
      <c r="O223" s="682"/>
      <c r="P223" s="14" t="s">
        <v>3</v>
      </c>
      <c r="Q223" s="145" t="s">
        <v>3</v>
      </c>
      <c r="R223" s="145" t="s">
        <v>3</v>
      </c>
      <c r="S223" s="79" t="s">
        <v>3</v>
      </c>
      <c r="T223" s="683"/>
      <c r="U223" s="684"/>
      <c r="V223" s="685"/>
      <c r="W223" s="15" t="s">
        <v>3</v>
      </c>
      <c r="X223" s="145" t="s">
        <v>3</v>
      </c>
      <c r="Y223" s="145" t="s">
        <v>3</v>
      </c>
      <c r="Z223" s="79" t="s">
        <v>3</v>
      </c>
      <c r="AA223" s="683"/>
      <c r="AB223" s="684"/>
      <c r="AC223" s="684"/>
      <c r="AD223" s="14" t="s">
        <v>3</v>
      </c>
      <c r="AE223" s="16" t="s">
        <v>3</v>
      </c>
      <c r="AF223" s="16" t="s">
        <v>3</v>
      </c>
      <c r="AG223" s="16" t="s">
        <v>3</v>
      </c>
      <c r="AH223" s="16" t="s">
        <v>3</v>
      </c>
      <c r="AI223" s="79" t="s">
        <v>3</v>
      </c>
      <c r="AJ223" s="171"/>
      <c r="AK223" s="79" t="s">
        <v>3</v>
      </c>
      <c r="AL223" s="173"/>
      <c r="AM223" s="14" t="s">
        <v>3</v>
      </c>
      <c r="AN223" s="79" t="s">
        <v>3</v>
      </c>
      <c r="AO223" s="686"/>
      <c r="AP223" s="687"/>
      <c r="AQ223" s="687"/>
      <c r="AR223" s="687"/>
      <c r="AS223" s="251" t="str">
        <f t="shared" ref="AS223:AS230" si="112">IF(OR(AO223="",AO223="記載なし"),"",HLOOKUP($AO223,$CB$30:$CE$230,ROW(AS194),1))&amp;""</f>
        <v/>
      </c>
      <c r="AT223" s="14" t="s">
        <v>3</v>
      </c>
      <c r="AU223" s="16" t="s">
        <v>3</v>
      </c>
      <c r="AV223" s="154" t="s">
        <v>3</v>
      </c>
      <c r="AW223" s="159" t="s">
        <v>3</v>
      </c>
      <c r="AX223" s="79" t="s">
        <v>3</v>
      </c>
      <c r="AY223" s="79" t="s">
        <v>3</v>
      </c>
      <c r="AZ223" s="154" t="s">
        <v>3</v>
      </c>
      <c r="BA223" s="259"/>
      <c r="BB223" s="657" t="str">
        <f>IF($F$12="","",IF($BA223="","",HLOOKUP($F$12,別紙mast!$D$4:$K$7,3,FALSE)))</f>
        <v/>
      </c>
      <c r="BC223" s="657"/>
      <c r="BD223" s="260" t="str">
        <f t="shared" si="102"/>
        <v/>
      </c>
      <c r="BE223" s="260" t="str">
        <f>IF($F$12="","",IF($BA223="","",HLOOKUP($F$12,別紙mast!$D$9:$K$11,3,FALSE)))</f>
        <v/>
      </c>
      <c r="BF223" s="175" t="str">
        <f t="shared" si="103"/>
        <v/>
      </c>
      <c r="BG223" s="272"/>
      <c r="BH223" s="656" t="str">
        <f>IF($F$12="","",IF($BG223="","",HLOOKUP($F$12,別紙mast!$D$4:$K$7,4,FALSE)))</f>
        <v/>
      </c>
      <c r="BI223" s="656"/>
      <c r="BJ223" s="261" t="str">
        <f t="shared" si="83"/>
        <v/>
      </c>
      <c r="BK223" s="264"/>
      <c r="BL223" s="265"/>
      <c r="BM223" s="265"/>
      <c r="BN223" s="266"/>
      <c r="BO223" s="222"/>
      <c r="BP223" s="223"/>
      <c r="BQ223" s="223"/>
      <c r="BR223" s="224"/>
      <c r="BS223" s="267"/>
      <c r="BT223" s="268"/>
      <c r="BU223" s="270" t="str">
        <f t="shared" si="84"/>
        <v/>
      </c>
      <c r="BV223" s="269" t="str">
        <f t="shared" si="85"/>
        <v/>
      </c>
      <c r="BW223" s="247" t="str">
        <f t="shared" si="86"/>
        <v/>
      </c>
      <c r="BX223" s="271" t="str">
        <f t="shared" ref="BX223:BX230" si="113">IF($BS223="","",IF($BS223=0,"ー",IF($I$5="■","ー",SUM((100-$BW223)/100))))</f>
        <v/>
      </c>
      <c r="BY223" s="410" t="str">
        <f t="shared" si="87"/>
        <v/>
      </c>
      <c r="BZ223" s="239"/>
      <c r="CA223" s="239"/>
      <c r="CB223" s="247" t="str">
        <f t="shared" ref="CB223:CB230" si="114">IF(OR(BU223="",BW223=""),"",IF(AND($BU223&gt;=20,$BW223&gt;=100,$BD223="○",$BF223="○"),"○","×"))</f>
        <v/>
      </c>
      <c r="CC223" s="247" t="str">
        <f t="shared" ref="CC223:CC230" si="115">IF(OR(BU223="",BW223=""),"",IF(AND($BU223&gt;=20,$BW223&gt;=100,$BD223="適"),"×",IF(AND($BU223&gt;=20,$BW223&gt;=75,$BW223&lt;100,$BD223="○",$BF223="○"),"○","×")))</f>
        <v/>
      </c>
      <c r="CD223" s="247" t="str">
        <f t="shared" ref="CD223:CD230" si="116">IF(OR(BU223="",BW223=""),"",IF(AND($BU223&gt;=20,$BD223="○",$BF223="○"),"○","×"))</f>
        <v/>
      </c>
      <c r="CE223" s="247" t="str">
        <f t="shared" ref="CE223:CE230" si="117">IF(OR(BU223="",BW223=""),"",IF(AND($BU223&gt;=20,$BW223&gt;=50,$BW223&lt;75,$BD223="○",$BF223="○"),"○","×"))</f>
        <v/>
      </c>
      <c r="CF223" s="115"/>
      <c r="CG223" s="200" t="str">
        <f t="shared" si="88"/>
        <v/>
      </c>
      <c r="CH223" s="199" t="str">
        <f t="shared" si="89"/>
        <v/>
      </c>
      <c r="CI223" s="199" t="str">
        <f t="shared" si="90"/>
        <v/>
      </c>
      <c r="CJ223" s="199" t="str">
        <f t="shared" si="91"/>
        <v/>
      </c>
      <c r="CK223" s="203" t="str">
        <f t="shared" si="92"/>
        <v/>
      </c>
      <c r="CL223" s="203" t="str">
        <f t="shared" si="93"/>
        <v/>
      </c>
      <c r="CM223" s="203" t="str">
        <f t="shared" si="94"/>
        <v/>
      </c>
      <c r="CN223" s="203" t="str">
        <f t="shared" si="95"/>
        <v/>
      </c>
      <c r="CO223" s="199" t="str">
        <f t="shared" ref="CO223:CO230" si="118">IF($BS223="","",SUM($BS223*$I223))</f>
        <v/>
      </c>
      <c r="CP223" s="226" t="str">
        <f t="shared" ref="CP223:CP230" si="119">IF($BT223="","",SUM($BT223*$I223))</f>
        <v/>
      </c>
      <c r="CQ223" s="203" t="str">
        <f t="shared" si="96"/>
        <v/>
      </c>
      <c r="CR223" s="203" t="str">
        <f t="shared" si="97"/>
        <v/>
      </c>
      <c r="CS223" s="203" t="str">
        <f t="shared" si="98"/>
        <v/>
      </c>
      <c r="CT223" s="256" t="str">
        <f t="shared" si="99"/>
        <v/>
      </c>
      <c r="CU223" s="257" t="str">
        <f t="shared" si="100"/>
        <v/>
      </c>
      <c r="CV223" s="258" t="str">
        <f t="shared" si="101"/>
        <v/>
      </c>
      <c r="CW223" s="115"/>
      <c r="CX223" s="115"/>
      <c r="CY223" s="115"/>
      <c r="CZ223" s="115"/>
      <c r="DA223" s="115"/>
      <c r="DB223" s="115"/>
      <c r="DC223" s="115"/>
      <c r="DD223" s="115"/>
      <c r="DE223" s="115"/>
      <c r="DF223" s="115"/>
      <c r="DG223" s="115"/>
      <c r="DH223" s="115"/>
      <c r="DI223" s="125"/>
    </row>
    <row r="224" spans="2:113" ht="15.95" customHeight="1">
      <c r="B224" s="161">
        <v>194</v>
      </c>
      <c r="C224" s="670"/>
      <c r="D224" s="671"/>
      <c r="E224" s="671"/>
      <c r="F224" s="672"/>
      <c r="G224" s="673"/>
      <c r="H224" s="673"/>
      <c r="I224" s="674"/>
      <c r="J224" s="675"/>
      <c r="K224" s="682"/>
      <c r="L224" s="682"/>
      <c r="M224" s="682"/>
      <c r="N224" s="682"/>
      <c r="O224" s="682"/>
      <c r="P224" s="14" t="s">
        <v>3</v>
      </c>
      <c r="Q224" s="145" t="s">
        <v>3</v>
      </c>
      <c r="R224" s="145" t="s">
        <v>3</v>
      </c>
      <c r="S224" s="79" t="s">
        <v>3</v>
      </c>
      <c r="T224" s="683"/>
      <c r="U224" s="684"/>
      <c r="V224" s="685"/>
      <c r="W224" s="14" t="s">
        <v>3</v>
      </c>
      <c r="X224" s="145" t="s">
        <v>3</v>
      </c>
      <c r="Y224" s="145" t="s">
        <v>3</v>
      </c>
      <c r="Z224" s="79" t="s">
        <v>3</v>
      </c>
      <c r="AA224" s="683"/>
      <c r="AB224" s="684"/>
      <c r="AC224" s="684"/>
      <c r="AD224" s="14" t="s">
        <v>3</v>
      </c>
      <c r="AE224" s="16" t="s">
        <v>3</v>
      </c>
      <c r="AF224" s="16" t="s">
        <v>3</v>
      </c>
      <c r="AG224" s="16" t="s">
        <v>3</v>
      </c>
      <c r="AH224" s="16" t="s">
        <v>3</v>
      </c>
      <c r="AI224" s="79" t="s">
        <v>3</v>
      </c>
      <c r="AJ224" s="171"/>
      <c r="AK224" s="79" t="s">
        <v>3</v>
      </c>
      <c r="AL224" s="173"/>
      <c r="AM224" s="14" t="s">
        <v>3</v>
      </c>
      <c r="AN224" s="79" t="s">
        <v>3</v>
      </c>
      <c r="AO224" s="686"/>
      <c r="AP224" s="687"/>
      <c r="AQ224" s="687"/>
      <c r="AR224" s="687"/>
      <c r="AS224" s="251" t="str">
        <f t="shared" si="112"/>
        <v/>
      </c>
      <c r="AT224" s="14" t="s">
        <v>3</v>
      </c>
      <c r="AU224" s="16" t="s">
        <v>3</v>
      </c>
      <c r="AV224" s="154" t="s">
        <v>3</v>
      </c>
      <c r="AW224" s="159" t="s">
        <v>3</v>
      </c>
      <c r="AX224" s="79" t="s">
        <v>3</v>
      </c>
      <c r="AY224" s="79" t="s">
        <v>3</v>
      </c>
      <c r="AZ224" s="154" t="s">
        <v>3</v>
      </c>
      <c r="BA224" s="259"/>
      <c r="BB224" s="657" t="str">
        <f>IF($F$12="","",IF($BA224="","",HLOOKUP($F$12,別紙mast!$D$4:$K$7,3,FALSE)))</f>
        <v/>
      </c>
      <c r="BC224" s="657"/>
      <c r="BD224" s="260" t="str">
        <f t="shared" si="102"/>
        <v/>
      </c>
      <c r="BE224" s="260" t="str">
        <f>IF($F$12="","",IF($BA224="","",HLOOKUP($F$12,別紙mast!$D$9:$K$11,3,FALSE)))</f>
        <v/>
      </c>
      <c r="BF224" s="175" t="str">
        <f t="shared" si="103"/>
        <v/>
      </c>
      <c r="BG224" s="272"/>
      <c r="BH224" s="656" t="str">
        <f>IF($F$12="","",IF($BG224="","",HLOOKUP($F$12,別紙mast!$D$4:$K$7,4,FALSE)))</f>
        <v/>
      </c>
      <c r="BI224" s="656"/>
      <c r="BJ224" s="261" t="str">
        <f t="shared" ref="BJ224:BJ230" si="120">IF(AND(BH224=""),"",IF(BG224&lt;=BH224,"○","×"))</f>
        <v/>
      </c>
      <c r="BK224" s="264"/>
      <c r="BL224" s="265"/>
      <c r="BM224" s="265"/>
      <c r="BN224" s="266"/>
      <c r="BO224" s="222"/>
      <c r="BP224" s="223"/>
      <c r="BQ224" s="223"/>
      <c r="BR224" s="224"/>
      <c r="BS224" s="267"/>
      <c r="BT224" s="268"/>
      <c r="BU224" s="270" t="str">
        <f t="shared" ref="BU224:BU230" si="121">IF($CT224="","",TRUNC((((ROUNDUP(($BN224-$BK224)/1000,1)-(ROUNDUP(($BM224-$BK224)/1000,1)))/(ROUNDUP(($BN224-$BK224)/1000,1)))*100)))</f>
        <v/>
      </c>
      <c r="BV224" s="269" t="str">
        <f t="shared" ref="BV224:BV230" si="122">IF($CG224="","",ROUNDUP(($CQ224/$CS224),2))</f>
        <v/>
      </c>
      <c r="BW224" s="247" t="str">
        <f t="shared" ref="BW224:BW230" si="123">IF($CU224="","",TRUNC(($CU224/$CS224)*100))</f>
        <v/>
      </c>
      <c r="BX224" s="271" t="str">
        <f t="shared" si="113"/>
        <v/>
      </c>
      <c r="BY224" s="410" t="str">
        <f t="shared" ref="BY224:BY230" si="124">IF($C224="","",$C224)</f>
        <v/>
      </c>
      <c r="BZ224" s="239"/>
      <c r="CA224" s="239"/>
      <c r="CB224" s="247" t="str">
        <f t="shared" si="114"/>
        <v/>
      </c>
      <c r="CC224" s="247" t="str">
        <f t="shared" si="115"/>
        <v/>
      </c>
      <c r="CD224" s="247" t="str">
        <f t="shared" si="116"/>
        <v/>
      </c>
      <c r="CE224" s="247" t="str">
        <f t="shared" si="117"/>
        <v/>
      </c>
      <c r="CF224" s="115"/>
      <c r="CG224" s="200" t="str">
        <f t="shared" ref="CG224:CG230" si="125">IF($BK224="","",SUM($BK224*$I224))</f>
        <v/>
      </c>
      <c r="CH224" s="199" t="str">
        <f t="shared" ref="CH224:CH230" si="126">IF($BL224="","",SUM($BL224*$I224))</f>
        <v/>
      </c>
      <c r="CI224" s="199" t="str">
        <f t="shared" ref="CI224:CI230" si="127">IF($BM224="","",SUM($BM224*$I224))</f>
        <v/>
      </c>
      <c r="CJ224" s="199" t="str">
        <f t="shared" ref="CJ224:CJ230" si="128">IF($BN224="","",SUM($BN224*$I224))</f>
        <v/>
      </c>
      <c r="CK224" s="203" t="str">
        <f t="shared" ref="CK224:CK230" si="129">IF($BO224="","",SUM($BO224*$I224))</f>
        <v/>
      </c>
      <c r="CL224" s="203" t="str">
        <f t="shared" ref="CL224:CL230" si="130">IF($BP224="","",SUM($BP224*$I224))</f>
        <v/>
      </c>
      <c r="CM224" s="203" t="str">
        <f t="shared" ref="CM224:CM230" si="131">IF($BQ224="","",SUM($BQ224*$I224))</f>
        <v/>
      </c>
      <c r="CN224" s="203" t="str">
        <f t="shared" ref="CN224:CN230" si="132">IF($BR224="","",SUM($BR224*$I224))</f>
        <v/>
      </c>
      <c r="CO224" s="199" t="str">
        <f t="shared" si="118"/>
        <v/>
      </c>
      <c r="CP224" s="226" t="str">
        <f t="shared" si="119"/>
        <v/>
      </c>
      <c r="CQ224" s="203" t="str">
        <f t="shared" ref="CQ224:CQ230" si="133">IF($BK224="","",ROUNDUP((($BL224-$BK224)/1000),1))</f>
        <v/>
      </c>
      <c r="CR224" s="203" t="str">
        <f t="shared" ref="CR224:CR230" si="134">IF($BK224="","",ROUNDUP((($BM224-$BK224)/1000),1))</f>
        <v/>
      </c>
      <c r="CS224" s="203" t="str">
        <f t="shared" ref="CS224:CS230" si="135">IF($BK224="","",ROUNDUP((($BN224-$BK224)/1000),1))</f>
        <v/>
      </c>
      <c r="CT224" s="256" t="str">
        <f t="shared" ref="CT224:CT230" si="136">IF($CR224="","",($CS224-$CR224))</f>
        <v/>
      </c>
      <c r="CU224" s="257" t="str">
        <f t="shared" ref="CU224:CU230" si="137">IF($CS224="","",SUM($CS224-$CV224))</f>
        <v/>
      </c>
      <c r="CV224" s="258" t="str">
        <f t="shared" ref="CV224:CV230" si="138">IF($BK224="","",IF(($BM224-$BK224-$BS224)*0.001&gt;=0,ROUNDUP(($BM224-$BK224-$BS224)*0.001,1),ROUNDDOWN(($BM224-$BK224-$BS224)*0.001,1)))&amp;""</f>
        <v/>
      </c>
      <c r="CW224" s="115"/>
      <c r="CX224" s="115"/>
      <c r="CY224" s="115"/>
      <c r="CZ224" s="115"/>
      <c r="DA224" s="115"/>
      <c r="DB224" s="115"/>
      <c r="DC224" s="115"/>
      <c r="DD224" s="115"/>
      <c r="DE224" s="115"/>
      <c r="DF224" s="115"/>
      <c r="DG224" s="115"/>
      <c r="DH224" s="115"/>
      <c r="DI224" s="125"/>
    </row>
    <row r="225" spans="2:113" ht="15.95" customHeight="1">
      <c r="B225" s="161">
        <v>195</v>
      </c>
      <c r="C225" s="670"/>
      <c r="D225" s="671"/>
      <c r="E225" s="671"/>
      <c r="F225" s="672"/>
      <c r="G225" s="673"/>
      <c r="H225" s="673"/>
      <c r="I225" s="674"/>
      <c r="J225" s="675"/>
      <c r="K225" s="682"/>
      <c r="L225" s="682"/>
      <c r="M225" s="682"/>
      <c r="N225" s="682"/>
      <c r="O225" s="682"/>
      <c r="P225" s="14" t="s">
        <v>3</v>
      </c>
      <c r="Q225" s="145" t="s">
        <v>3</v>
      </c>
      <c r="R225" s="145" t="s">
        <v>3</v>
      </c>
      <c r="S225" s="79" t="s">
        <v>3</v>
      </c>
      <c r="T225" s="683"/>
      <c r="U225" s="684"/>
      <c r="V225" s="685"/>
      <c r="W225" s="14" t="s">
        <v>3</v>
      </c>
      <c r="X225" s="145" t="s">
        <v>3</v>
      </c>
      <c r="Y225" s="145" t="s">
        <v>3</v>
      </c>
      <c r="Z225" s="79" t="s">
        <v>3</v>
      </c>
      <c r="AA225" s="683"/>
      <c r="AB225" s="684"/>
      <c r="AC225" s="684"/>
      <c r="AD225" s="14" t="s">
        <v>3</v>
      </c>
      <c r="AE225" s="16" t="s">
        <v>3</v>
      </c>
      <c r="AF225" s="16" t="s">
        <v>3</v>
      </c>
      <c r="AG225" s="16" t="s">
        <v>3</v>
      </c>
      <c r="AH225" s="16" t="s">
        <v>3</v>
      </c>
      <c r="AI225" s="79" t="s">
        <v>3</v>
      </c>
      <c r="AJ225" s="171"/>
      <c r="AK225" s="79" t="s">
        <v>3</v>
      </c>
      <c r="AL225" s="173"/>
      <c r="AM225" s="14" t="s">
        <v>3</v>
      </c>
      <c r="AN225" s="79" t="s">
        <v>3</v>
      </c>
      <c r="AO225" s="686"/>
      <c r="AP225" s="687"/>
      <c r="AQ225" s="687"/>
      <c r="AR225" s="687"/>
      <c r="AS225" s="251" t="str">
        <f t="shared" si="112"/>
        <v/>
      </c>
      <c r="AT225" s="14" t="s">
        <v>3</v>
      </c>
      <c r="AU225" s="16" t="s">
        <v>3</v>
      </c>
      <c r="AV225" s="154" t="s">
        <v>3</v>
      </c>
      <c r="AW225" s="159" t="s">
        <v>3</v>
      </c>
      <c r="AX225" s="79" t="s">
        <v>3</v>
      </c>
      <c r="AY225" s="79" t="s">
        <v>3</v>
      </c>
      <c r="AZ225" s="154" t="s">
        <v>3</v>
      </c>
      <c r="BA225" s="259"/>
      <c r="BB225" s="657" t="str">
        <f>IF($F$12="","",IF($BA225="","",HLOOKUP($F$12,別紙mast!$D$4:$K$7,3,FALSE)))</f>
        <v/>
      </c>
      <c r="BC225" s="657"/>
      <c r="BD225" s="260" t="str">
        <f t="shared" ref="BD225:BD230" si="139">IF(AND($BA225=""),"",IF($BA225&lt;=$BB225,"○","×"))</f>
        <v/>
      </c>
      <c r="BE225" s="260" t="str">
        <f>IF($F$12="","",IF($BA225="","",HLOOKUP($F$12,別紙mast!$D$9:$K$11,3,FALSE)))</f>
        <v/>
      </c>
      <c r="BF225" s="175" t="str">
        <f t="shared" ref="BF225:BF230" si="140">IF(AND($BE225=""),"",IF($BA225&lt;=$BE225,"○","×"))</f>
        <v/>
      </c>
      <c r="BG225" s="272"/>
      <c r="BH225" s="656" t="str">
        <f>IF($F$12="","",IF($BG225="","",HLOOKUP($F$12,別紙mast!$D$4:$K$7,4,FALSE)))</f>
        <v/>
      </c>
      <c r="BI225" s="656"/>
      <c r="BJ225" s="261" t="str">
        <f t="shared" si="120"/>
        <v/>
      </c>
      <c r="BK225" s="264"/>
      <c r="BL225" s="265"/>
      <c r="BM225" s="265"/>
      <c r="BN225" s="266"/>
      <c r="BO225" s="222"/>
      <c r="BP225" s="223"/>
      <c r="BQ225" s="223"/>
      <c r="BR225" s="224"/>
      <c r="BS225" s="267"/>
      <c r="BT225" s="268"/>
      <c r="BU225" s="270" t="str">
        <f t="shared" si="121"/>
        <v/>
      </c>
      <c r="BV225" s="269" t="str">
        <f t="shared" si="122"/>
        <v/>
      </c>
      <c r="BW225" s="247" t="str">
        <f t="shared" si="123"/>
        <v/>
      </c>
      <c r="BX225" s="271" t="str">
        <f t="shared" si="113"/>
        <v/>
      </c>
      <c r="BY225" s="410" t="str">
        <f t="shared" si="124"/>
        <v/>
      </c>
      <c r="BZ225" s="239"/>
      <c r="CA225" s="239"/>
      <c r="CB225" s="247" t="str">
        <f t="shared" si="114"/>
        <v/>
      </c>
      <c r="CC225" s="247" t="str">
        <f t="shared" si="115"/>
        <v/>
      </c>
      <c r="CD225" s="247" t="str">
        <f t="shared" si="116"/>
        <v/>
      </c>
      <c r="CE225" s="247" t="str">
        <f t="shared" si="117"/>
        <v/>
      </c>
      <c r="CF225" s="115"/>
      <c r="CG225" s="200" t="str">
        <f t="shared" si="125"/>
        <v/>
      </c>
      <c r="CH225" s="199" t="str">
        <f t="shared" si="126"/>
        <v/>
      </c>
      <c r="CI225" s="199" t="str">
        <f t="shared" si="127"/>
        <v/>
      </c>
      <c r="CJ225" s="199" t="str">
        <f t="shared" si="128"/>
        <v/>
      </c>
      <c r="CK225" s="203" t="str">
        <f t="shared" si="129"/>
        <v/>
      </c>
      <c r="CL225" s="203" t="str">
        <f t="shared" si="130"/>
        <v/>
      </c>
      <c r="CM225" s="203" t="str">
        <f t="shared" si="131"/>
        <v/>
      </c>
      <c r="CN225" s="203" t="str">
        <f t="shared" si="132"/>
        <v/>
      </c>
      <c r="CO225" s="199" t="str">
        <f t="shared" si="118"/>
        <v/>
      </c>
      <c r="CP225" s="226" t="str">
        <f t="shared" si="119"/>
        <v/>
      </c>
      <c r="CQ225" s="203" t="str">
        <f t="shared" si="133"/>
        <v/>
      </c>
      <c r="CR225" s="203" t="str">
        <f t="shared" si="134"/>
        <v/>
      </c>
      <c r="CS225" s="203" t="str">
        <f t="shared" si="135"/>
        <v/>
      </c>
      <c r="CT225" s="256" t="str">
        <f t="shared" si="136"/>
        <v/>
      </c>
      <c r="CU225" s="257" t="str">
        <f t="shared" si="137"/>
        <v/>
      </c>
      <c r="CV225" s="258" t="str">
        <f t="shared" si="138"/>
        <v/>
      </c>
      <c r="CW225" s="115"/>
      <c r="CX225" s="115"/>
      <c r="CY225" s="115"/>
      <c r="CZ225" s="115"/>
      <c r="DA225" s="115"/>
      <c r="DB225" s="115"/>
      <c r="DC225" s="115"/>
      <c r="DD225" s="115"/>
      <c r="DE225" s="115"/>
      <c r="DF225" s="115"/>
      <c r="DG225" s="115"/>
      <c r="DH225" s="115"/>
      <c r="DI225" s="125"/>
    </row>
    <row r="226" spans="2:113" ht="15.95" customHeight="1">
      <c r="B226" s="161">
        <v>196</v>
      </c>
      <c r="C226" s="670"/>
      <c r="D226" s="671"/>
      <c r="E226" s="671"/>
      <c r="F226" s="672"/>
      <c r="G226" s="673"/>
      <c r="H226" s="673"/>
      <c r="I226" s="674"/>
      <c r="J226" s="675"/>
      <c r="K226" s="682"/>
      <c r="L226" s="682"/>
      <c r="M226" s="682"/>
      <c r="N226" s="682"/>
      <c r="O226" s="682"/>
      <c r="P226" s="14" t="s">
        <v>3</v>
      </c>
      <c r="Q226" s="145" t="s">
        <v>3</v>
      </c>
      <c r="R226" s="145" t="s">
        <v>3</v>
      </c>
      <c r="S226" s="79" t="s">
        <v>3</v>
      </c>
      <c r="T226" s="683"/>
      <c r="U226" s="684"/>
      <c r="V226" s="685"/>
      <c r="W226" s="14" t="s">
        <v>3</v>
      </c>
      <c r="X226" s="145" t="s">
        <v>3</v>
      </c>
      <c r="Y226" s="145" t="s">
        <v>3</v>
      </c>
      <c r="Z226" s="79" t="s">
        <v>3</v>
      </c>
      <c r="AA226" s="683"/>
      <c r="AB226" s="684"/>
      <c r="AC226" s="684"/>
      <c r="AD226" s="14" t="s">
        <v>3</v>
      </c>
      <c r="AE226" s="16" t="s">
        <v>3</v>
      </c>
      <c r="AF226" s="16" t="s">
        <v>3</v>
      </c>
      <c r="AG226" s="16" t="s">
        <v>3</v>
      </c>
      <c r="AH226" s="16" t="s">
        <v>3</v>
      </c>
      <c r="AI226" s="79" t="s">
        <v>3</v>
      </c>
      <c r="AJ226" s="171"/>
      <c r="AK226" s="79" t="s">
        <v>3</v>
      </c>
      <c r="AL226" s="173"/>
      <c r="AM226" s="14" t="s">
        <v>3</v>
      </c>
      <c r="AN226" s="79" t="s">
        <v>3</v>
      </c>
      <c r="AO226" s="686"/>
      <c r="AP226" s="687"/>
      <c r="AQ226" s="687"/>
      <c r="AR226" s="687"/>
      <c r="AS226" s="251" t="str">
        <f t="shared" si="112"/>
        <v/>
      </c>
      <c r="AT226" s="14" t="s">
        <v>3</v>
      </c>
      <c r="AU226" s="16" t="s">
        <v>3</v>
      </c>
      <c r="AV226" s="154" t="s">
        <v>3</v>
      </c>
      <c r="AW226" s="159" t="s">
        <v>3</v>
      </c>
      <c r="AX226" s="79" t="s">
        <v>3</v>
      </c>
      <c r="AY226" s="79" t="s">
        <v>3</v>
      </c>
      <c r="AZ226" s="154" t="s">
        <v>3</v>
      </c>
      <c r="BA226" s="259"/>
      <c r="BB226" s="657" t="str">
        <f>IF($F$12="","",IF($BA226="","",HLOOKUP($F$12,別紙mast!$D$4:$K$7,3,FALSE)))</f>
        <v/>
      </c>
      <c r="BC226" s="657"/>
      <c r="BD226" s="260" t="str">
        <f t="shared" si="139"/>
        <v/>
      </c>
      <c r="BE226" s="260" t="str">
        <f>IF($F$12="","",IF($BA226="","",HLOOKUP($F$12,別紙mast!$D$9:$K$11,3,FALSE)))</f>
        <v/>
      </c>
      <c r="BF226" s="175" t="str">
        <f t="shared" si="140"/>
        <v/>
      </c>
      <c r="BG226" s="272"/>
      <c r="BH226" s="656" t="str">
        <f>IF($F$12="","",IF($BG226="","",HLOOKUP($F$12,別紙mast!$D$4:$K$7,4,FALSE)))</f>
        <v/>
      </c>
      <c r="BI226" s="656"/>
      <c r="BJ226" s="261" t="str">
        <f t="shared" si="120"/>
        <v/>
      </c>
      <c r="BK226" s="264"/>
      <c r="BL226" s="265"/>
      <c r="BM226" s="265"/>
      <c r="BN226" s="266"/>
      <c r="BO226" s="222"/>
      <c r="BP226" s="223"/>
      <c r="BQ226" s="223"/>
      <c r="BR226" s="224"/>
      <c r="BS226" s="267"/>
      <c r="BT226" s="268"/>
      <c r="BU226" s="270" t="str">
        <f t="shared" si="121"/>
        <v/>
      </c>
      <c r="BV226" s="269" t="str">
        <f t="shared" si="122"/>
        <v/>
      </c>
      <c r="BW226" s="247" t="str">
        <f t="shared" si="123"/>
        <v/>
      </c>
      <c r="BX226" s="271" t="str">
        <f t="shared" si="113"/>
        <v/>
      </c>
      <c r="BY226" s="410" t="str">
        <f t="shared" si="124"/>
        <v/>
      </c>
      <c r="BZ226" s="239"/>
      <c r="CA226" s="239"/>
      <c r="CB226" s="247" t="str">
        <f t="shared" si="114"/>
        <v/>
      </c>
      <c r="CC226" s="247" t="str">
        <f t="shared" si="115"/>
        <v/>
      </c>
      <c r="CD226" s="247" t="str">
        <f t="shared" si="116"/>
        <v/>
      </c>
      <c r="CE226" s="247" t="str">
        <f t="shared" si="117"/>
        <v/>
      </c>
      <c r="CF226" s="115"/>
      <c r="CG226" s="200" t="str">
        <f t="shared" si="125"/>
        <v/>
      </c>
      <c r="CH226" s="199" t="str">
        <f t="shared" si="126"/>
        <v/>
      </c>
      <c r="CI226" s="199" t="str">
        <f t="shared" si="127"/>
        <v/>
      </c>
      <c r="CJ226" s="199" t="str">
        <f t="shared" si="128"/>
        <v/>
      </c>
      <c r="CK226" s="203" t="str">
        <f t="shared" si="129"/>
        <v/>
      </c>
      <c r="CL226" s="203" t="str">
        <f t="shared" si="130"/>
        <v/>
      </c>
      <c r="CM226" s="203" t="str">
        <f t="shared" si="131"/>
        <v/>
      </c>
      <c r="CN226" s="203" t="str">
        <f t="shared" si="132"/>
        <v/>
      </c>
      <c r="CO226" s="199" t="str">
        <f t="shared" si="118"/>
        <v/>
      </c>
      <c r="CP226" s="226" t="str">
        <f t="shared" si="119"/>
        <v/>
      </c>
      <c r="CQ226" s="203" t="str">
        <f t="shared" si="133"/>
        <v/>
      </c>
      <c r="CR226" s="203" t="str">
        <f t="shared" si="134"/>
        <v/>
      </c>
      <c r="CS226" s="203" t="str">
        <f t="shared" si="135"/>
        <v/>
      </c>
      <c r="CT226" s="256" t="str">
        <f t="shared" si="136"/>
        <v/>
      </c>
      <c r="CU226" s="257" t="str">
        <f t="shared" si="137"/>
        <v/>
      </c>
      <c r="CV226" s="258" t="str">
        <f t="shared" si="138"/>
        <v/>
      </c>
      <c r="CW226" s="115"/>
      <c r="CX226" s="115"/>
      <c r="CY226" s="115"/>
      <c r="CZ226" s="115"/>
      <c r="DA226" s="115"/>
      <c r="DB226" s="115"/>
      <c r="DC226" s="115"/>
      <c r="DD226" s="115"/>
      <c r="DE226" s="115"/>
      <c r="DF226" s="115"/>
      <c r="DG226" s="115"/>
      <c r="DH226" s="115"/>
      <c r="DI226" s="125"/>
    </row>
    <row r="227" spans="2:113" ht="15.95" customHeight="1">
      <c r="B227" s="161">
        <v>197</v>
      </c>
      <c r="C227" s="670"/>
      <c r="D227" s="671"/>
      <c r="E227" s="671"/>
      <c r="F227" s="672"/>
      <c r="G227" s="673"/>
      <c r="H227" s="673"/>
      <c r="I227" s="674"/>
      <c r="J227" s="675"/>
      <c r="K227" s="682"/>
      <c r="L227" s="682"/>
      <c r="M227" s="682"/>
      <c r="N227" s="682"/>
      <c r="O227" s="682"/>
      <c r="P227" s="14" t="s">
        <v>3</v>
      </c>
      <c r="Q227" s="145" t="s">
        <v>3</v>
      </c>
      <c r="R227" s="145" t="s">
        <v>3</v>
      </c>
      <c r="S227" s="79" t="s">
        <v>3</v>
      </c>
      <c r="T227" s="683"/>
      <c r="U227" s="684"/>
      <c r="V227" s="685"/>
      <c r="W227" s="14" t="s">
        <v>3</v>
      </c>
      <c r="X227" s="145" t="s">
        <v>3</v>
      </c>
      <c r="Y227" s="145" t="s">
        <v>3</v>
      </c>
      <c r="Z227" s="79" t="s">
        <v>3</v>
      </c>
      <c r="AA227" s="683"/>
      <c r="AB227" s="684"/>
      <c r="AC227" s="684"/>
      <c r="AD227" s="14" t="s">
        <v>3</v>
      </c>
      <c r="AE227" s="16" t="s">
        <v>3</v>
      </c>
      <c r="AF227" s="16" t="s">
        <v>3</v>
      </c>
      <c r="AG227" s="16" t="s">
        <v>3</v>
      </c>
      <c r="AH227" s="16" t="s">
        <v>3</v>
      </c>
      <c r="AI227" s="79" t="s">
        <v>3</v>
      </c>
      <c r="AJ227" s="171"/>
      <c r="AK227" s="79" t="s">
        <v>3</v>
      </c>
      <c r="AL227" s="173"/>
      <c r="AM227" s="14" t="s">
        <v>3</v>
      </c>
      <c r="AN227" s="79" t="s">
        <v>3</v>
      </c>
      <c r="AO227" s="686"/>
      <c r="AP227" s="687"/>
      <c r="AQ227" s="687"/>
      <c r="AR227" s="687"/>
      <c r="AS227" s="251" t="str">
        <f t="shared" si="112"/>
        <v/>
      </c>
      <c r="AT227" s="14" t="s">
        <v>3</v>
      </c>
      <c r="AU227" s="16" t="s">
        <v>3</v>
      </c>
      <c r="AV227" s="154" t="s">
        <v>3</v>
      </c>
      <c r="AW227" s="159" t="s">
        <v>3</v>
      </c>
      <c r="AX227" s="79" t="s">
        <v>3</v>
      </c>
      <c r="AY227" s="79" t="s">
        <v>3</v>
      </c>
      <c r="AZ227" s="154" t="s">
        <v>3</v>
      </c>
      <c r="BA227" s="259"/>
      <c r="BB227" s="657" t="str">
        <f>IF($F$12="","",IF($BA227="","",HLOOKUP($F$12,別紙mast!$D$4:$K$7,3,FALSE)))</f>
        <v/>
      </c>
      <c r="BC227" s="657"/>
      <c r="BD227" s="260" t="str">
        <f t="shared" si="139"/>
        <v/>
      </c>
      <c r="BE227" s="260" t="str">
        <f>IF($F$12="","",IF($BA227="","",HLOOKUP($F$12,別紙mast!$D$9:$K$11,3,FALSE)))</f>
        <v/>
      </c>
      <c r="BF227" s="175" t="str">
        <f t="shared" si="140"/>
        <v/>
      </c>
      <c r="BG227" s="272"/>
      <c r="BH227" s="656" t="str">
        <f>IF($F$12="","",IF($BG227="","",HLOOKUP($F$12,別紙mast!$D$4:$K$7,4,FALSE)))</f>
        <v/>
      </c>
      <c r="BI227" s="656"/>
      <c r="BJ227" s="261" t="str">
        <f t="shared" si="120"/>
        <v/>
      </c>
      <c r="BK227" s="264"/>
      <c r="BL227" s="265"/>
      <c r="BM227" s="265"/>
      <c r="BN227" s="266"/>
      <c r="BO227" s="222"/>
      <c r="BP227" s="223"/>
      <c r="BQ227" s="223"/>
      <c r="BR227" s="224"/>
      <c r="BS227" s="267"/>
      <c r="BT227" s="268"/>
      <c r="BU227" s="270" t="str">
        <f t="shared" si="121"/>
        <v/>
      </c>
      <c r="BV227" s="269" t="str">
        <f t="shared" si="122"/>
        <v/>
      </c>
      <c r="BW227" s="247" t="str">
        <f t="shared" si="123"/>
        <v/>
      </c>
      <c r="BX227" s="271" t="str">
        <f t="shared" si="113"/>
        <v/>
      </c>
      <c r="BY227" s="410" t="str">
        <f t="shared" si="124"/>
        <v/>
      </c>
      <c r="BZ227" s="239"/>
      <c r="CA227" s="239"/>
      <c r="CB227" s="247" t="str">
        <f t="shared" si="114"/>
        <v/>
      </c>
      <c r="CC227" s="247" t="str">
        <f t="shared" si="115"/>
        <v/>
      </c>
      <c r="CD227" s="247" t="str">
        <f t="shared" si="116"/>
        <v/>
      </c>
      <c r="CE227" s="247" t="str">
        <f t="shared" si="117"/>
        <v/>
      </c>
      <c r="CF227" s="115"/>
      <c r="CG227" s="200" t="str">
        <f t="shared" si="125"/>
        <v/>
      </c>
      <c r="CH227" s="199" t="str">
        <f t="shared" si="126"/>
        <v/>
      </c>
      <c r="CI227" s="199" t="str">
        <f t="shared" si="127"/>
        <v/>
      </c>
      <c r="CJ227" s="199" t="str">
        <f t="shared" si="128"/>
        <v/>
      </c>
      <c r="CK227" s="203" t="str">
        <f t="shared" si="129"/>
        <v/>
      </c>
      <c r="CL227" s="203" t="str">
        <f t="shared" si="130"/>
        <v/>
      </c>
      <c r="CM227" s="203" t="str">
        <f t="shared" si="131"/>
        <v/>
      </c>
      <c r="CN227" s="203" t="str">
        <f t="shared" si="132"/>
        <v/>
      </c>
      <c r="CO227" s="199" t="str">
        <f t="shared" si="118"/>
        <v/>
      </c>
      <c r="CP227" s="226" t="str">
        <f t="shared" si="119"/>
        <v/>
      </c>
      <c r="CQ227" s="203" t="str">
        <f t="shared" si="133"/>
        <v/>
      </c>
      <c r="CR227" s="203" t="str">
        <f t="shared" si="134"/>
        <v/>
      </c>
      <c r="CS227" s="203" t="str">
        <f t="shared" si="135"/>
        <v/>
      </c>
      <c r="CT227" s="256" t="str">
        <f t="shared" si="136"/>
        <v/>
      </c>
      <c r="CU227" s="257" t="str">
        <f t="shared" si="137"/>
        <v/>
      </c>
      <c r="CV227" s="258" t="str">
        <f t="shared" si="138"/>
        <v/>
      </c>
      <c r="CW227" s="115"/>
      <c r="CX227" s="115"/>
      <c r="CY227" s="115"/>
      <c r="CZ227" s="115"/>
      <c r="DA227" s="115"/>
      <c r="DB227" s="115"/>
      <c r="DC227" s="115"/>
      <c r="DD227" s="115"/>
      <c r="DE227" s="115"/>
      <c r="DF227" s="115"/>
      <c r="DG227" s="115"/>
      <c r="DH227" s="115"/>
      <c r="DI227" s="125"/>
    </row>
    <row r="228" spans="2:113" ht="15.95" customHeight="1">
      <c r="B228" s="161">
        <v>198</v>
      </c>
      <c r="C228" s="670"/>
      <c r="D228" s="671"/>
      <c r="E228" s="671"/>
      <c r="F228" s="672"/>
      <c r="G228" s="673"/>
      <c r="H228" s="673"/>
      <c r="I228" s="674"/>
      <c r="J228" s="675"/>
      <c r="K228" s="682"/>
      <c r="L228" s="682"/>
      <c r="M228" s="682"/>
      <c r="N228" s="682"/>
      <c r="O228" s="682"/>
      <c r="P228" s="14" t="s">
        <v>3</v>
      </c>
      <c r="Q228" s="145" t="s">
        <v>3</v>
      </c>
      <c r="R228" s="145" t="s">
        <v>3</v>
      </c>
      <c r="S228" s="79" t="s">
        <v>3</v>
      </c>
      <c r="T228" s="683"/>
      <c r="U228" s="684"/>
      <c r="V228" s="685"/>
      <c r="W228" s="14" t="s">
        <v>3</v>
      </c>
      <c r="X228" s="145" t="s">
        <v>3</v>
      </c>
      <c r="Y228" s="145" t="s">
        <v>3</v>
      </c>
      <c r="Z228" s="79" t="s">
        <v>3</v>
      </c>
      <c r="AA228" s="683"/>
      <c r="AB228" s="684"/>
      <c r="AC228" s="684"/>
      <c r="AD228" s="14" t="s">
        <v>3</v>
      </c>
      <c r="AE228" s="16" t="s">
        <v>3</v>
      </c>
      <c r="AF228" s="16" t="s">
        <v>3</v>
      </c>
      <c r="AG228" s="16" t="s">
        <v>3</v>
      </c>
      <c r="AH228" s="16" t="s">
        <v>3</v>
      </c>
      <c r="AI228" s="79" t="s">
        <v>3</v>
      </c>
      <c r="AJ228" s="171"/>
      <c r="AK228" s="79" t="s">
        <v>3</v>
      </c>
      <c r="AL228" s="173"/>
      <c r="AM228" s="14" t="s">
        <v>3</v>
      </c>
      <c r="AN228" s="79" t="s">
        <v>3</v>
      </c>
      <c r="AO228" s="686"/>
      <c r="AP228" s="687"/>
      <c r="AQ228" s="687"/>
      <c r="AR228" s="687"/>
      <c r="AS228" s="251" t="str">
        <f t="shared" si="112"/>
        <v/>
      </c>
      <c r="AT228" s="14" t="s">
        <v>3</v>
      </c>
      <c r="AU228" s="16" t="s">
        <v>3</v>
      </c>
      <c r="AV228" s="154" t="s">
        <v>3</v>
      </c>
      <c r="AW228" s="159" t="s">
        <v>3</v>
      </c>
      <c r="AX228" s="79" t="s">
        <v>3</v>
      </c>
      <c r="AY228" s="79" t="s">
        <v>3</v>
      </c>
      <c r="AZ228" s="154" t="s">
        <v>3</v>
      </c>
      <c r="BA228" s="259"/>
      <c r="BB228" s="657" t="str">
        <f>IF($F$12="","",IF($BA228="","",HLOOKUP($F$12,別紙mast!$D$4:$K$7,3,FALSE)))</f>
        <v/>
      </c>
      <c r="BC228" s="657"/>
      <c r="BD228" s="260" t="str">
        <f t="shared" si="139"/>
        <v/>
      </c>
      <c r="BE228" s="260" t="str">
        <f>IF($F$12="","",IF($BA228="","",HLOOKUP($F$12,別紙mast!$D$9:$K$11,3,FALSE)))</f>
        <v/>
      </c>
      <c r="BF228" s="175" t="str">
        <f t="shared" si="140"/>
        <v/>
      </c>
      <c r="BG228" s="272"/>
      <c r="BH228" s="656" t="str">
        <f>IF($F$12="","",IF($BG228="","",HLOOKUP($F$12,別紙mast!$D$4:$K$7,4,FALSE)))</f>
        <v/>
      </c>
      <c r="BI228" s="656"/>
      <c r="BJ228" s="261" t="str">
        <f t="shared" si="120"/>
        <v/>
      </c>
      <c r="BK228" s="264"/>
      <c r="BL228" s="265"/>
      <c r="BM228" s="265"/>
      <c r="BN228" s="266"/>
      <c r="BO228" s="222"/>
      <c r="BP228" s="223"/>
      <c r="BQ228" s="223"/>
      <c r="BR228" s="224"/>
      <c r="BS228" s="267"/>
      <c r="BT228" s="268"/>
      <c r="BU228" s="270" t="str">
        <f t="shared" si="121"/>
        <v/>
      </c>
      <c r="BV228" s="269" t="str">
        <f t="shared" si="122"/>
        <v/>
      </c>
      <c r="BW228" s="247" t="str">
        <f t="shared" si="123"/>
        <v/>
      </c>
      <c r="BX228" s="271" t="str">
        <f t="shared" si="113"/>
        <v/>
      </c>
      <c r="BY228" s="410" t="str">
        <f t="shared" si="124"/>
        <v/>
      </c>
      <c r="BZ228" s="239"/>
      <c r="CA228" s="239"/>
      <c r="CB228" s="247" t="str">
        <f t="shared" si="114"/>
        <v/>
      </c>
      <c r="CC228" s="247" t="str">
        <f t="shared" si="115"/>
        <v/>
      </c>
      <c r="CD228" s="247" t="str">
        <f t="shared" si="116"/>
        <v/>
      </c>
      <c r="CE228" s="247" t="str">
        <f t="shared" si="117"/>
        <v/>
      </c>
      <c r="CF228" s="115"/>
      <c r="CG228" s="200" t="str">
        <f t="shared" si="125"/>
        <v/>
      </c>
      <c r="CH228" s="199" t="str">
        <f t="shared" si="126"/>
        <v/>
      </c>
      <c r="CI228" s="199" t="str">
        <f t="shared" si="127"/>
        <v/>
      </c>
      <c r="CJ228" s="199" t="str">
        <f t="shared" si="128"/>
        <v/>
      </c>
      <c r="CK228" s="203" t="str">
        <f t="shared" si="129"/>
        <v/>
      </c>
      <c r="CL228" s="203" t="str">
        <f t="shared" si="130"/>
        <v/>
      </c>
      <c r="CM228" s="203" t="str">
        <f t="shared" si="131"/>
        <v/>
      </c>
      <c r="CN228" s="203" t="str">
        <f t="shared" si="132"/>
        <v/>
      </c>
      <c r="CO228" s="199" t="str">
        <f t="shared" si="118"/>
        <v/>
      </c>
      <c r="CP228" s="226" t="str">
        <f t="shared" si="119"/>
        <v/>
      </c>
      <c r="CQ228" s="203" t="str">
        <f t="shared" si="133"/>
        <v/>
      </c>
      <c r="CR228" s="203" t="str">
        <f t="shared" si="134"/>
        <v/>
      </c>
      <c r="CS228" s="203" t="str">
        <f t="shared" si="135"/>
        <v/>
      </c>
      <c r="CT228" s="256" t="str">
        <f t="shared" si="136"/>
        <v/>
      </c>
      <c r="CU228" s="257" t="str">
        <f t="shared" si="137"/>
        <v/>
      </c>
      <c r="CV228" s="258" t="str">
        <f t="shared" si="138"/>
        <v/>
      </c>
      <c r="CW228" s="115"/>
      <c r="CX228" s="115"/>
      <c r="CY228" s="115"/>
      <c r="CZ228" s="115"/>
      <c r="DA228" s="115"/>
      <c r="DB228" s="115"/>
      <c r="DC228" s="115"/>
      <c r="DD228" s="115"/>
      <c r="DE228" s="115"/>
      <c r="DF228" s="115"/>
      <c r="DG228" s="115"/>
      <c r="DH228" s="115"/>
      <c r="DI228" s="125"/>
    </row>
    <row r="229" spans="2:113" ht="15.95" customHeight="1">
      <c r="B229" s="161">
        <v>199</v>
      </c>
      <c r="C229" s="670"/>
      <c r="D229" s="671"/>
      <c r="E229" s="671"/>
      <c r="F229" s="672"/>
      <c r="G229" s="673"/>
      <c r="H229" s="673"/>
      <c r="I229" s="674"/>
      <c r="J229" s="675"/>
      <c r="K229" s="676"/>
      <c r="L229" s="676"/>
      <c r="M229" s="676"/>
      <c r="N229" s="676"/>
      <c r="O229" s="676"/>
      <c r="P229" s="106" t="s">
        <v>3</v>
      </c>
      <c r="Q229" s="146" t="s">
        <v>3</v>
      </c>
      <c r="R229" s="146" t="s">
        <v>3</v>
      </c>
      <c r="S229" s="17" t="s">
        <v>3</v>
      </c>
      <c r="T229" s="677"/>
      <c r="U229" s="678"/>
      <c r="V229" s="679"/>
      <c r="W229" s="106" t="s">
        <v>3</v>
      </c>
      <c r="X229" s="146" t="s">
        <v>3</v>
      </c>
      <c r="Y229" s="146" t="s">
        <v>3</v>
      </c>
      <c r="Z229" s="17" t="s">
        <v>3</v>
      </c>
      <c r="AA229" s="677"/>
      <c r="AB229" s="678"/>
      <c r="AC229" s="678"/>
      <c r="AD229" s="106" t="s">
        <v>3</v>
      </c>
      <c r="AE229" s="107" t="s">
        <v>3</v>
      </c>
      <c r="AF229" s="107" t="s">
        <v>3</v>
      </c>
      <c r="AG229" s="107" t="s">
        <v>3</v>
      </c>
      <c r="AH229" s="107" t="s">
        <v>3</v>
      </c>
      <c r="AI229" s="17" t="s">
        <v>3</v>
      </c>
      <c r="AJ229" s="171"/>
      <c r="AK229" s="17" t="s">
        <v>3</v>
      </c>
      <c r="AL229" s="173"/>
      <c r="AM229" s="106" t="s">
        <v>3</v>
      </c>
      <c r="AN229" s="17" t="s">
        <v>3</v>
      </c>
      <c r="AO229" s="686"/>
      <c r="AP229" s="687"/>
      <c r="AQ229" s="687"/>
      <c r="AR229" s="687"/>
      <c r="AS229" s="251" t="str">
        <f t="shared" si="112"/>
        <v/>
      </c>
      <c r="AT229" s="106" t="s">
        <v>3</v>
      </c>
      <c r="AU229" s="107" t="s">
        <v>3</v>
      </c>
      <c r="AV229" s="156" t="s">
        <v>3</v>
      </c>
      <c r="AW229" s="18" t="s">
        <v>3</v>
      </c>
      <c r="AX229" s="79" t="s">
        <v>3</v>
      </c>
      <c r="AY229" s="17" t="s">
        <v>3</v>
      </c>
      <c r="AZ229" s="156" t="s">
        <v>3</v>
      </c>
      <c r="BA229" s="259"/>
      <c r="BB229" s="657" t="str">
        <f>IF($F$12="","",IF($BA229="","",HLOOKUP($F$12,別紙mast!$D$4:$K$7,3,FALSE)))</f>
        <v/>
      </c>
      <c r="BC229" s="657"/>
      <c r="BD229" s="260" t="str">
        <f t="shared" si="139"/>
        <v/>
      </c>
      <c r="BE229" s="260" t="str">
        <f>IF($F$12="","",IF($BA229="","",HLOOKUP($F$12,別紙mast!$D$9:$K$11,3,FALSE)))</f>
        <v/>
      </c>
      <c r="BF229" s="175" t="str">
        <f t="shared" si="140"/>
        <v/>
      </c>
      <c r="BG229" s="272"/>
      <c r="BH229" s="656" t="str">
        <f>IF($F$12="","",IF($BG229="","",HLOOKUP($F$12,別紙mast!$D$4:$K$7,4,FALSE)))</f>
        <v/>
      </c>
      <c r="BI229" s="656"/>
      <c r="BJ229" s="261" t="str">
        <f t="shared" si="120"/>
        <v/>
      </c>
      <c r="BK229" s="264"/>
      <c r="BL229" s="265"/>
      <c r="BM229" s="265"/>
      <c r="BN229" s="266"/>
      <c r="BO229" s="222"/>
      <c r="BP229" s="223"/>
      <c r="BQ229" s="223"/>
      <c r="BR229" s="224"/>
      <c r="BS229" s="267"/>
      <c r="BT229" s="268"/>
      <c r="BU229" s="270" t="str">
        <f t="shared" si="121"/>
        <v/>
      </c>
      <c r="BV229" s="269" t="str">
        <f t="shared" si="122"/>
        <v/>
      </c>
      <c r="BW229" s="247" t="str">
        <f t="shared" si="123"/>
        <v/>
      </c>
      <c r="BX229" s="271" t="str">
        <f t="shared" si="113"/>
        <v/>
      </c>
      <c r="BY229" s="410" t="str">
        <f t="shared" si="124"/>
        <v/>
      </c>
      <c r="BZ229" s="239"/>
      <c r="CA229" s="239"/>
      <c r="CB229" s="247" t="str">
        <f t="shared" si="114"/>
        <v/>
      </c>
      <c r="CC229" s="247" t="str">
        <f t="shared" si="115"/>
        <v/>
      </c>
      <c r="CD229" s="247" t="str">
        <f t="shared" si="116"/>
        <v/>
      </c>
      <c r="CE229" s="247" t="str">
        <f t="shared" si="117"/>
        <v/>
      </c>
      <c r="CF229" s="115"/>
      <c r="CG229" s="200" t="str">
        <f t="shared" si="125"/>
        <v/>
      </c>
      <c r="CH229" s="199" t="str">
        <f t="shared" si="126"/>
        <v/>
      </c>
      <c r="CI229" s="199" t="str">
        <f t="shared" si="127"/>
        <v/>
      </c>
      <c r="CJ229" s="199" t="str">
        <f t="shared" si="128"/>
        <v/>
      </c>
      <c r="CK229" s="203" t="str">
        <f t="shared" si="129"/>
        <v/>
      </c>
      <c r="CL229" s="203" t="str">
        <f t="shared" si="130"/>
        <v/>
      </c>
      <c r="CM229" s="203" t="str">
        <f t="shared" si="131"/>
        <v/>
      </c>
      <c r="CN229" s="203" t="str">
        <f t="shared" si="132"/>
        <v/>
      </c>
      <c r="CO229" s="199" t="str">
        <f t="shared" si="118"/>
        <v/>
      </c>
      <c r="CP229" s="226" t="str">
        <f t="shared" si="119"/>
        <v/>
      </c>
      <c r="CQ229" s="203" t="str">
        <f t="shared" si="133"/>
        <v/>
      </c>
      <c r="CR229" s="203" t="str">
        <f t="shared" si="134"/>
        <v/>
      </c>
      <c r="CS229" s="203" t="str">
        <f t="shared" si="135"/>
        <v/>
      </c>
      <c r="CT229" s="256" t="str">
        <f t="shared" si="136"/>
        <v/>
      </c>
      <c r="CU229" s="257" t="str">
        <f t="shared" si="137"/>
        <v/>
      </c>
      <c r="CV229" s="258" t="str">
        <f t="shared" si="138"/>
        <v/>
      </c>
      <c r="CW229" s="115"/>
      <c r="CX229" s="115"/>
      <c r="CY229" s="115"/>
      <c r="CZ229" s="115"/>
      <c r="DA229" s="115"/>
      <c r="DB229" s="115"/>
      <c r="DC229" s="115"/>
      <c r="DD229" s="115"/>
      <c r="DE229" s="115"/>
      <c r="DF229" s="115"/>
      <c r="DG229" s="115"/>
      <c r="DH229" s="115"/>
      <c r="DI229" s="125"/>
    </row>
    <row r="230" spans="2:113" ht="15.95" customHeight="1" thickBot="1">
      <c r="B230" s="163">
        <v>200</v>
      </c>
      <c r="C230" s="658"/>
      <c r="D230" s="659"/>
      <c r="E230" s="659"/>
      <c r="F230" s="660"/>
      <c r="G230" s="661"/>
      <c r="H230" s="661"/>
      <c r="I230" s="662"/>
      <c r="J230" s="663"/>
      <c r="K230" s="664"/>
      <c r="L230" s="664"/>
      <c r="M230" s="664"/>
      <c r="N230" s="664"/>
      <c r="O230" s="664"/>
      <c r="P230" s="148" t="s">
        <v>3</v>
      </c>
      <c r="Q230" s="149" t="s">
        <v>3</v>
      </c>
      <c r="R230" s="149" t="s">
        <v>3</v>
      </c>
      <c r="S230" s="150" t="s">
        <v>3</v>
      </c>
      <c r="T230" s="665"/>
      <c r="U230" s="666"/>
      <c r="V230" s="667"/>
      <c r="W230" s="148" t="s">
        <v>3</v>
      </c>
      <c r="X230" s="149" t="s">
        <v>3</v>
      </c>
      <c r="Y230" s="149" t="s">
        <v>3</v>
      </c>
      <c r="Z230" s="150" t="s">
        <v>3</v>
      </c>
      <c r="AA230" s="665"/>
      <c r="AB230" s="666"/>
      <c r="AC230" s="666"/>
      <c r="AD230" s="148" t="s">
        <v>3</v>
      </c>
      <c r="AE230" s="151" t="s">
        <v>3</v>
      </c>
      <c r="AF230" s="151" t="s">
        <v>3</v>
      </c>
      <c r="AG230" s="151" t="s">
        <v>3</v>
      </c>
      <c r="AH230" s="151" t="s">
        <v>3</v>
      </c>
      <c r="AI230" s="150" t="s">
        <v>3</v>
      </c>
      <c r="AJ230" s="172"/>
      <c r="AK230" s="150" t="s">
        <v>3</v>
      </c>
      <c r="AL230" s="174"/>
      <c r="AM230" s="148" t="s">
        <v>3</v>
      </c>
      <c r="AN230" s="150" t="s">
        <v>3</v>
      </c>
      <c r="AO230" s="680"/>
      <c r="AP230" s="681"/>
      <c r="AQ230" s="681"/>
      <c r="AR230" s="681"/>
      <c r="AS230" s="411" t="str">
        <f t="shared" si="112"/>
        <v/>
      </c>
      <c r="AT230" s="249" t="s">
        <v>3</v>
      </c>
      <c r="AU230" s="249" t="s">
        <v>3</v>
      </c>
      <c r="AV230" s="250" t="s">
        <v>3</v>
      </c>
      <c r="AW230" s="160" t="s">
        <v>3</v>
      </c>
      <c r="AX230" s="150" t="s">
        <v>3</v>
      </c>
      <c r="AY230" s="150" t="s">
        <v>3</v>
      </c>
      <c r="AZ230" s="157" t="s">
        <v>3</v>
      </c>
      <c r="BA230" s="412"/>
      <c r="BB230" s="668" t="str">
        <f>IF($F$12="","",IF($BA230="","",HLOOKUP($F$12,別紙mast!$D$4:$K$7,3,FALSE)))</f>
        <v/>
      </c>
      <c r="BC230" s="668"/>
      <c r="BD230" s="262" t="str">
        <f t="shared" si="139"/>
        <v/>
      </c>
      <c r="BE230" s="262" t="str">
        <f>IF($F$12="","",IF($BA230="","",HLOOKUP($F$12,別紙mast!$D$9:$K$11,3,FALSE)))</f>
        <v/>
      </c>
      <c r="BF230" s="176" t="str">
        <f t="shared" si="140"/>
        <v/>
      </c>
      <c r="BG230" s="413"/>
      <c r="BH230" s="669" t="str">
        <f>IF($F$12="","",IF($BG230="","",HLOOKUP($F$12,別紙mast!$D$4:$K$7,4,FALSE)))</f>
        <v/>
      </c>
      <c r="BI230" s="669"/>
      <c r="BJ230" s="263" t="str">
        <f t="shared" si="120"/>
        <v/>
      </c>
      <c r="BK230" s="414"/>
      <c r="BL230" s="415"/>
      <c r="BM230" s="415"/>
      <c r="BN230" s="416"/>
      <c r="BO230" s="417"/>
      <c r="BP230" s="418"/>
      <c r="BQ230" s="418"/>
      <c r="BR230" s="419"/>
      <c r="BS230" s="420"/>
      <c r="BT230" s="421"/>
      <c r="BU230" s="943" t="str">
        <f t="shared" si="121"/>
        <v/>
      </c>
      <c r="BV230" s="944" t="str">
        <f t="shared" si="122"/>
        <v/>
      </c>
      <c r="BW230" s="945" t="str">
        <f t="shared" si="123"/>
        <v/>
      </c>
      <c r="BX230" s="422" t="str">
        <f t="shared" si="113"/>
        <v/>
      </c>
      <c r="BY230" s="423" t="str">
        <f t="shared" si="124"/>
        <v/>
      </c>
      <c r="BZ230" s="239"/>
      <c r="CA230" s="239"/>
      <c r="CB230" s="247" t="str">
        <f t="shared" si="114"/>
        <v/>
      </c>
      <c r="CC230" s="247" t="str">
        <f t="shared" si="115"/>
        <v/>
      </c>
      <c r="CD230" s="247" t="str">
        <f t="shared" si="116"/>
        <v/>
      </c>
      <c r="CE230" s="247" t="str">
        <f t="shared" si="117"/>
        <v/>
      </c>
      <c r="CF230" s="115"/>
      <c r="CG230" s="201" t="str">
        <f t="shared" si="125"/>
        <v/>
      </c>
      <c r="CH230" s="202" t="str">
        <f t="shared" si="126"/>
        <v/>
      </c>
      <c r="CI230" s="202" t="str">
        <f t="shared" si="127"/>
        <v/>
      </c>
      <c r="CJ230" s="202" t="str">
        <f t="shared" si="128"/>
        <v/>
      </c>
      <c r="CK230" s="216" t="str">
        <f t="shared" si="129"/>
        <v/>
      </c>
      <c r="CL230" s="216" t="str">
        <f t="shared" si="130"/>
        <v/>
      </c>
      <c r="CM230" s="216" t="str">
        <f t="shared" si="131"/>
        <v/>
      </c>
      <c r="CN230" s="216" t="str">
        <f t="shared" si="132"/>
        <v/>
      </c>
      <c r="CO230" s="202" t="str">
        <f t="shared" si="118"/>
        <v/>
      </c>
      <c r="CP230" s="227" t="str">
        <f t="shared" si="119"/>
        <v/>
      </c>
      <c r="CQ230" s="203" t="str">
        <f t="shared" si="133"/>
        <v/>
      </c>
      <c r="CR230" s="203" t="str">
        <f t="shared" si="134"/>
        <v/>
      </c>
      <c r="CS230" s="203" t="str">
        <f t="shared" si="135"/>
        <v/>
      </c>
      <c r="CT230" s="256" t="str">
        <f t="shared" si="136"/>
        <v/>
      </c>
      <c r="CU230" s="257" t="str">
        <f t="shared" si="137"/>
        <v/>
      </c>
      <c r="CV230" s="258" t="str">
        <f t="shared" si="138"/>
        <v/>
      </c>
      <c r="CW230" s="115"/>
      <c r="CX230" s="115"/>
      <c r="CY230" s="115"/>
      <c r="CZ230" s="115"/>
      <c r="DA230" s="115"/>
      <c r="DB230" s="115"/>
      <c r="DC230" s="115"/>
      <c r="DD230" s="115"/>
      <c r="DE230" s="115"/>
      <c r="DF230" s="115"/>
      <c r="DG230" s="115"/>
      <c r="DH230" s="115"/>
      <c r="DI230" s="125"/>
    </row>
    <row r="231" spans="2:113" ht="18" customHeight="1">
      <c r="AO231" s="918"/>
      <c r="AP231" s="918"/>
      <c r="AQ231" s="918"/>
      <c r="AR231" s="918"/>
      <c r="AS231" s="918"/>
      <c r="BG231" s="252"/>
      <c r="BH231" s="252"/>
      <c r="BI231" s="252"/>
      <c r="BJ231" s="252"/>
      <c r="BK231" s="253"/>
      <c r="BL231" s="253"/>
      <c r="BM231" s="253"/>
      <c r="BN231" s="253"/>
      <c r="BO231" s="254"/>
      <c r="BP231" s="254"/>
      <c r="BQ231" s="254"/>
      <c r="BR231" s="254"/>
      <c r="BS231" s="255"/>
      <c r="BT231" s="255"/>
      <c r="BU231" s="252"/>
      <c r="BV231" s="252"/>
      <c r="BW231" s="252"/>
      <c r="BX231" s="252"/>
      <c r="BZ231" s="252"/>
      <c r="CT231" s="252"/>
      <c r="CU231" s="252"/>
      <c r="CV231" s="252"/>
    </row>
    <row r="232" spans="2:113" ht="18" customHeight="1">
      <c r="AO232" s="918"/>
      <c r="AP232" s="918"/>
      <c r="AQ232" s="918"/>
      <c r="AR232" s="918"/>
      <c r="AS232" s="918"/>
      <c r="BG232" s="252"/>
      <c r="BH232" s="252"/>
      <c r="BI232" s="252"/>
      <c r="BJ232" s="252"/>
      <c r="BK232" s="253"/>
      <c r="BL232" s="253"/>
      <c r="BM232" s="253"/>
      <c r="BN232" s="253"/>
      <c r="BO232" s="254"/>
      <c r="BP232" s="254"/>
      <c r="BQ232" s="254"/>
      <c r="BR232" s="254"/>
      <c r="BS232" s="255"/>
      <c r="BT232" s="255"/>
      <c r="BU232" s="252"/>
      <c r="BV232" s="252"/>
      <c r="BW232" s="252"/>
      <c r="BX232" s="252"/>
      <c r="BZ232" s="252"/>
      <c r="CT232" s="252"/>
      <c r="CU232" s="252"/>
      <c r="CV232" s="252"/>
    </row>
    <row r="233" spans="2:113" ht="18" customHeight="1">
      <c r="AO233" s="919"/>
      <c r="AP233" s="919"/>
      <c r="AQ233" s="919"/>
      <c r="AR233" s="919"/>
      <c r="AS233" s="919"/>
      <c r="BG233" s="252"/>
      <c r="BH233" s="252"/>
      <c r="BI233" s="252"/>
      <c r="BJ233" s="252"/>
      <c r="BK233" s="253"/>
      <c r="BL233" s="253"/>
      <c r="BM233" s="253"/>
      <c r="BN233" s="253"/>
      <c r="BO233" s="254"/>
      <c r="BP233" s="254"/>
      <c r="BQ233" s="254"/>
      <c r="BR233" s="254"/>
      <c r="BS233" s="255"/>
      <c r="BT233" s="255"/>
      <c r="BU233" s="252"/>
      <c r="BV233" s="252"/>
      <c r="BW233" s="252"/>
      <c r="BX233" s="252"/>
      <c r="BZ233" s="252"/>
    </row>
    <row r="234" spans="2:113" ht="18" customHeight="1">
      <c r="BG234" s="252"/>
      <c r="BH234" s="252"/>
      <c r="BI234" s="252"/>
      <c r="BJ234" s="252"/>
      <c r="BK234" s="253"/>
      <c r="BL234" s="253"/>
      <c r="BM234" s="253"/>
      <c r="BN234" s="253"/>
      <c r="BO234" s="254"/>
      <c r="BP234" s="254"/>
      <c r="BQ234" s="254"/>
      <c r="BR234" s="254"/>
      <c r="BS234" s="255"/>
      <c r="BT234" s="255"/>
      <c r="BU234" s="252"/>
      <c r="BV234" s="252"/>
      <c r="BW234" s="252"/>
      <c r="BX234" s="252"/>
      <c r="BZ234" s="252"/>
    </row>
    <row r="235" spans="2:113" ht="18" customHeight="1">
      <c r="BG235" s="252"/>
      <c r="BH235" s="252"/>
      <c r="BI235" s="252"/>
      <c r="BJ235" s="252"/>
      <c r="BK235" s="252"/>
      <c r="BL235" s="252"/>
      <c r="BM235" s="252"/>
      <c r="BN235" s="252"/>
      <c r="BO235" s="252"/>
      <c r="BP235" s="252"/>
      <c r="BQ235" s="252"/>
      <c r="BR235" s="252"/>
      <c r="BS235" s="252"/>
      <c r="BT235" s="252"/>
      <c r="BU235" s="252"/>
      <c r="BV235" s="252"/>
      <c r="BW235" s="252"/>
      <c r="BX235" s="252"/>
      <c r="BZ235" s="252"/>
    </row>
    <row r="236" spans="2:113" ht="18" customHeight="1">
      <c r="BG236" s="252"/>
      <c r="BH236" s="252"/>
      <c r="BI236" s="252"/>
      <c r="BJ236" s="252"/>
      <c r="BK236" s="252"/>
      <c r="BL236" s="252"/>
      <c r="BM236" s="252"/>
      <c r="BN236" s="252"/>
      <c r="BO236" s="252"/>
      <c r="BP236" s="252"/>
      <c r="BQ236" s="252"/>
      <c r="BR236" s="252"/>
      <c r="BS236" s="252"/>
      <c r="BT236" s="252"/>
      <c r="BU236" s="252"/>
      <c r="BV236" s="252"/>
      <c r="BW236" s="252"/>
      <c r="BX236" s="252"/>
      <c r="BZ236" s="252"/>
    </row>
    <row r="237" spans="2:113" ht="18" customHeight="1">
      <c r="BG237" s="252"/>
      <c r="BH237" s="252"/>
      <c r="BI237" s="252"/>
      <c r="BJ237" s="252"/>
      <c r="BK237" s="252"/>
      <c r="BL237" s="252"/>
      <c r="BM237" s="252"/>
      <c r="BN237" s="252"/>
      <c r="BO237" s="252"/>
      <c r="BP237" s="252"/>
      <c r="BQ237" s="252"/>
      <c r="BR237" s="252"/>
      <c r="BS237" s="252"/>
      <c r="BT237" s="252"/>
      <c r="BU237" s="252"/>
      <c r="BV237" s="252"/>
      <c r="BW237" s="252"/>
      <c r="BX237" s="252"/>
      <c r="BZ237" s="252"/>
    </row>
  </sheetData>
  <sheetProtection algorithmName="SHA-512" hashValue="0hNPcypQtNIEnI8t0tKBKmFIpn9io98/3s7AS+DcHKDUF+dkqHp/VLqnKavPuVASfuzcCcZ8vofIuU3lhsXGDQ==" saltValue="MYuvyphPvVYITQJhBh/WAw==" spinCount="100000" sheet="1" formatCells="0" selectLockedCells="1"/>
  <dataConsolidate/>
  <mergeCells count="2080">
    <mergeCell ref="CC16:CF16"/>
    <mergeCell ref="CE22:CE29"/>
    <mergeCell ref="AO229:AR229"/>
    <mergeCell ref="AO138:AR138"/>
    <mergeCell ref="AO139:AR139"/>
    <mergeCell ref="AO140:AR140"/>
    <mergeCell ref="AO141:AR141"/>
    <mergeCell ref="AO142:AR142"/>
    <mergeCell ref="AO143:AR143"/>
    <mergeCell ref="AO144:AR144"/>
    <mergeCell ref="AO145:AR145"/>
    <mergeCell ref="AO146:AR146"/>
    <mergeCell ref="AO147:AR147"/>
    <mergeCell ref="AO148:AR148"/>
    <mergeCell ref="AO149:AR149"/>
    <mergeCell ref="AO150:AR150"/>
    <mergeCell ref="AO151:AR151"/>
    <mergeCell ref="AO152:AR152"/>
    <mergeCell ref="AO174:AR174"/>
    <mergeCell ref="AO175:AR175"/>
    <mergeCell ref="AO176:AR176"/>
    <mergeCell ref="AO185:AR185"/>
    <mergeCell ref="AO186:AR186"/>
    <mergeCell ref="AO136:AR136"/>
    <mergeCell ref="AO137:AR137"/>
    <mergeCell ref="AO210:AR210"/>
    <mergeCell ref="AO211:AR211"/>
    <mergeCell ref="AO212:AR212"/>
    <mergeCell ref="AO213:AR213"/>
    <mergeCell ref="AO214:AR214"/>
    <mergeCell ref="AO215:AR215"/>
    <mergeCell ref="AO216:AR216"/>
    <mergeCell ref="BU10:BV10"/>
    <mergeCell ref="BU11:BV11"/>
    <mergeCell ref="BU12:BV12"/>
    <mergeCell ref="BU13:BV13"/>
    <mergeCell ref="BS15:BV15"/>
    <mergeCell ref="BS16:BV16"/>
    <mergeCell ref="BN14:BV14"/>
    <mergeCell ref="BN8:BV8"/>
    <mergeCell ref="BF2:BV2"/>
    <mergeCell ref="BN3:BV3"/>
    <mergeCell ref="BV20:BV30"/>
    <mergeCell ref="BU18:BX19"/>
    <mergeCell ref="AO205:AR205"/>
    <mergeCell ref="AO206:AR206"/>
    <mergeCell ref="AO207:AR207"/>
    <mergeCell ref="AO208:AR208"/>
    <mergeCell ref="AO209:AR209"/>
    <mergeCell ref="AO115:AR115"/>
    <mergeCell ref="AO116:AR116"/>
    <mergeCell ref="AO117:AR117"/>
    <mergeCell ref="AO118:AR118"/>
    <mergeCell ref="AO121:AR121"/>
    <mergeCell ref="AO194:AR194"/>
    <mergeCell ref="AO195:AR195"/>
    <mergeCell ref="AO196:AR196"/>
    <mergeCell ref="AO197:AR197"/>
    <mergeCell ref="AO198:AR198"/>
    <mergeCell ref="AO199:AR199"/>
    <mergeCell ref="AO200:AR200"/>
    <mergeCell ref="AO201:AR201"/>
    <mergeCell ref="AO202:AR202"/>
    <mergeCell ref="AO203:AR203"/>
    <mergeCell ref="AO217:AR217"/>
    <mergeCell ref="AO218:AR218"/>
    <mergeCell ref="AO219:AR219"/>
    <mergeCell ref="AO220:AR220"/>
    <mergeCell ref="AO221:AR221"/>
    <mergeCell ref="AO73:AR73"/>
    <mergeCell ref="AO74:AR74"/>
    <mergeCell ref="AO75:AR75"/>
    <mergeCell ref="AO76:AR76"/>
    <mergeCell ref="AO77:AR77"/>
    <mergeCell ref="AO78:AR78"/>
    <mergeCell ref="AO79:AR79"/>
    <mergeCell ref="AO80:AR80"/>
    <mergeCell ref="AO81:AR81"/>
    <mergeCell ref="AO82:AR82"/>
    <mergeCell ref="AO83:AR83"/>
    <mergeCell ref="AO84:AR84"/>
    <mergeCell ref="AO153:AR153"/>
    <mergeCell ref="AO154:AR154"/>
    <mergeCell ref="AO102:AR102"/>
    <mergeCell ref="AO103:AR103"/>
    <mergeCell ref="AO104:AR104"/>
    <mergeCell ref="AO105:AR105"/>
    <mergeCell ref="AO106:AR106"/>
    <mergeCell ref="AO107:AR107"/>
    <mergeCell ref="AO108:AR108"/>
    <mergeCell ref="AO109:AR109"/>
    <mergeCell ref="AO110:AR110"/>
    <mergeCell ref="AO111:AR111"/>
    <mergeCell ref="AO112:AR112"/>
    <mergeCell ref="AO113:AR113"/>
    <mergeCell ref="AO114:AR114"/>
    <mergeCell ref="AO231:AS231"/>
    <mergeCell ref="AO232:AS232"/>
    <mergeCell ref="AO233:AS233"/>
    <mergeCell ref="CT22:CV23"/>
    <mergeCell ref="AO31:AR31"/>
    <mergeCell ref="AO32:AR32"/>
    <mergeCell ref="AO33:AR33"/>
    <mergeCell ref="AO34:AR34"/>
    <mergeCell ref="AO35:AR35"/>
    <mergeCell ref="AO36:AR36"/>
    <mergeCell ref="AO37:AR37"/>
    <mergeCell ref="AO38:AR38"/>
    <mergeCell ref="AO39:AR39"/>
    <mergeCell ref="AO40:AR40"/>
    <mergeCell ref="AO41:AR41"/>
    <mergeCell ref="AO42:AR42"/>
    <mergeCell ref="AO43:AR43"/>
    <mergeCell ref="AO44:AR44"/>
    <mergeCell ref="AO45:AR45"/>
    <mergeCell ref="AO46:AR46"/>
    <mergeCell ref="AO47:AR47"/>
    <mergeCell ref="AO48:AR48"/>
    <mergeCell ref="AO49:AR49"/>
    <mergeCell ref="AO50:AR50"/>
    <mergeCell ref="AO51:AR51"/>
    <mergeCell ref="AO52:AR52"/>
    <mergeCell ref="AO222:AR222"/>
    <mergeCell ref="AO223:AR223"/>
    <mergeCell ref="AO224:AR224"/>
    <mergeCell ref="AO225:AR225"/>
    <mergeCell ref="AO189:AR189"/>
    <mergeCell ref="AO193:AR193"/>
    <mergeCell ref="AO188:AR188"/>
    <mergeCell ref="AO155:AR155"/>
    <mergeCell ref="AO156:AR156"/>
    <mergeCell ref="AO157:AR157"/>
    <mergeCell ref="AO158:AR158"/>
    <mergeCell ref="AO159:AR159"/>
    <mergeCell ref="AO160:AR160"/>
    <mergeCell ref="AO161:AR161"/>
    <mergeCell ref="AO162:AR162"/>
    <mergeCell ref="AO163:AR163"/>
    <mergeCell ref="AO164:AR164"/>
    <mergeCell ref="AO165:AR165"/>
    <mergeCell ref="AO166:AR166"/>
    <mergeCell ref="AO167:AR167"/>
    <mergeCell ref="AO168:AR168"/>
    <mergeCell ref="AO169:AR169"/>
    <mergeCell ref="AO177:AR177"/>
    <mergeCell ref="AO178:AR178"/>
    <mergeCell ref="AO179:AR179"/>
    <mergeCell ref="AO180:AR180"/>
    <mergeCell ref="AO173:AR173"/>
    <mergeCell ref="AO134:AR134"/>
    <mergeCell ref="AO135:AR135"/>
    <mergeCell ref="AO119:AR119"/>
    <mergeCell ref="AO120:AR120"/>
    <mergeCell ref="AO87:AR87"/>
    <mergeCell ref="AO88:AR88"/>
    <mergeCell ref="AO89:AR89"/>
    <mergeCell ref="AO90:AR90"/>
    <mergeCell ref="AO91:AR91"/>
    <mergeCell ref="AO92:AR92"/>
    <mergeCell ref="AO93:AR93"/>
    <mergeCell ref="AO94:AR94"/>
    <mergeCell ref="AO95:AR95"/>
    <mergeCell ref="AO96:AR96"/>
    <mergeCell ref="AO97:AR97"/>
    <mergeCell ref="AO98:AR98"/>
    <mergeCell ref="AO99:AR99"/>
    <mergeCell ref="AO100:AR100"/>
    <mergeCell ref="AO101:AR101"/>
    <mergeCell ref="AO122:AR122"/>
    <mergeCell ref="AO123:AR123"/>
    <mergeCell ref="AO124:AR124"/>
    <mergeCell ref="AO125:AR125"/>
    <mergeCell ref="AO126:AR126"/>
    <mergeCell ref="AO127:AR127"/>
    <mergeCell ref="AO128:AR128"/>
    <mergeCell ref="AO129:AR129"/>
    <mergeCell ref="AO130:AR130"/>
    <mergeCell ref="AO131:AR131"/>
    <mergeCell ref="AO132:AR132"/>
    <mergeCell ref="AO133:AR133"/>
    <mergeCell ref="BG20:BG30"/>
    <mergeCell ref="BH20:BI30"/>
    <mergeCell ref="BJ20:BJ30"/>
    <mergeCell ref="BN21:BN30"/>
    <mergeCell ref="BB32:BC32"/>
    <mergeCell ref="BH32:BI32"/>
    <mergeCell ref="BB41:BC41"/>
    <mergeCell ref="BH41:BI41"/>
    <mergeCell ref="BB45:BC45"/>
    <mergeCell ref="BH45:BI45"/>
    <mergeCell ref="BB49:BC49"/>
    <mergeCell ref="BH49:BI49"/>
    <mergeCell ref="BB53:BC53"/>
    <mergeCell ref="BH53:BI53"/>
    <mergeCell ref="BB33:BC33"/>
    <mergeCell ref="BH33:BI33"/>
    <mergeCell ref="CR24:CR30"/>
    <mergeCell ref="CQ22:CS23"/>
    <mergeCell ref="CB22:CB29"/>
    <mergeCell ref="CC22:CC29"/>
    <mergeCell ref="CD22:CD29"/>
    <mergeCell ref="BY18:BY30"/>
    <mergeCell ref="BX20:BX30"/>
    <mergeCell ref="T32:V32"/>
    <mergeCell ref="AA32:AC32"/>
    <mergeCell ref="C31:E31"/>
    <mergeCell ref="F31:H31"/>
    <mergeCell ref="I31:J31"/>
    <mergeCell ref="K31:O31"/>
    <mergeCell ref="T31:V31"/>
    <mergeCell ref="AA31:AC31"/>
    <mergeCell ref="BB37:BC37"/>
    <mergeCell ref="BH37:BI37"/>
    <mergeCell ref="AM14:AP14"/>
    <mergeCell ref="BK18:BT19"/>
    <mergeCell ref="AO85:AR85"/>
    <mergeCell ref="AO86:AR86"/>
    <mergeCell ref="AO57:AR57"/>
    <mergeCell ref="AO58:AR58"/>
    <mergeCell ref="AO59:AR59"/>
    <mergeCell ref="AO60:AR60"/>
    <mergeCell ref="AO61:AR61"/>
    <mergeCell ref="AO62:AR62"/>
    <mergeCell ref="AO63:AR63"/>
    <mergeCell ref="AO64:AR64"/>
    <mergeCell ref="AO65:AR65"/>
    <mergeCell ref="AO66:AR66"/>
    <mergeCell ref="AO67:AR67"/>
    <mergeCell ref="BB57:BC57"/>
    <mergeCell ref="BH57:BI57"/>
    <mergeCell ref="AO68:AR68"/>
    <mergeCell ref="AO69:AR69"/>
    <mergeCell ref="AO70:AR70"/>
    <mergeCell ref="AO71:AR71"/>
    <mergeCell ref="AO72:AR72"/>
    <mergeCell ref="B12:E12"/>
    <mergeCell ref="B13:E16"/>
    <mergeCell ref="BK21:BK30"/>
    <mergeCell ref="BL21:BL30"/>
    <mergeCell ref="BM21:BM30"/>
    <mergeCell ref="BA20:BA30"/>
    <mergeCell ref="AW25:AW30"/>
    <mergeCell ref="AX25:AX30"/>
    <mergeCell ref="AF26:AF30"/>
    <mergeCell ref="AG26:AG30"/>
    <mergeCell ref="AI26:AI30"/>
    <mergeCell ref="AJ26:AJ30"/>
    <mergeCell ref="AL26:AL30"/>
    <mergeCell ref="AS25:AS30"/>
    <mergeCell ref="AT25:AT30"/>
    <mergeCell ref="AU25:AU30"/>
    <mergeCell ref="S25:S30"/>
    <mergeCell ref="Z25:Z30"/>
    <mergeCell ref="AA25:AC30"/>
    <mergeCell ref="AQ12:AT13"/>
    <mergeCell ref="P25:P30"/>
    <mergeCell ref="Q25:Q30"/>
    <mergeCell ref="R25:R30"/>
    <mergeCell ref="AN25:AN30"/>
    <mergeCell ref="BF16:BK16"/>
    <mergeCell ref="BF14:BK14"/>
    <mergeCell ref="BL14:BM14"/>
    <mergeCell ref="BL12:BM12"/>
    <mergeCell ref="BF15:BK15"/>
    <mergeCell ref="AO25:AR30"/>
    <mergeCell ref="BA12:BC12"/>
    <mergeCell ref="BD12:BE12"/>
    <mergeCell ref="AM11:AP11"/>
    <mergeCell ref="CV24:CV30"/>
    <mergeCell ref="BU20:BU30"/>
    <mergeCell ref="BW20:BW30"/>
    <mergeCell ref="CG22:CP23"/>
    <mergeCell ref="CG24:CG30"/>
    <mergeCell ref="CH24:CH30"/>
    <mergeCell ref="CI24:CI30"/>
    <mergeCell ref="CJ24:CJ30"/>
    <mergeCell ref="CK24:CK30"/>
    <mergeCell ref="CL24:CL30"/>
    <mergeCell ref="CM24:CM30"/>
    <mergeCell ref="CN24:CN30"/>
    <mergeCell ref="CO24:CO30"/>
    <mergeCell ref="CP24:CP30"/>
    <mergeCell ref="CT24:CT30"/>
    <mergeCell ref="AM20:AN24"/>
    <mergeCell ref="AT20:AV24"/>
    <mergeCell ref="AW20:AZ24"/>
    <mergeCell ref="AD18:AN19"/>
    <mergeCell ref="AO18:AS24"/>
    <mergeCell ref="AT18:AZ19"/>
    <mergeCell ref="BA18:BJ19"/>
    <mergeCell ref="BB20:BC30"/>
    <mergeCell ref="BD20:BD30"/>
    <mergeCell ref="BE20:BE30"/>
    <mergeCell ref="BF20:BF30"/>
    <mergeCell ref="AD25:AD30"/>
    <mergeCell ref="AD22:AL24"/>
    <mergeCell ref="AD11:AI12"/>
    <mergeCell ref="CU24:CU30"/>
    <mergeCell ref="AV25:AV30"/>
    <mergeCell ref="CX1:CY1"/>
    <mergeCell ref="CZ1:DB1"/>
    <mergeCell ref="B2:E3"/>
    <mergeCell ref="U2:AI2"/>
    <mergeCell ref="AJ2:BE2"/>
    <mergeCell ref="AJ3:AP3"/>
    <mergeCell ref="CG4:CH4"/>
    <mergeCell ref="B5:E5"/>
    <mergeCell ref="AM5:AP5"/>
    <mergeCell ref="AU5:AZ5"/>
    <mergeCell ref="BA5:BC5"/>
    <mergeCell ref="AQ4:AT5"/>
    <mergeCell ref="AU4:AZ4"/>
    <mergeCell ref="BA4:BC4"/>
    <mergeCell ref="BD4:BE5"/>
    <mergeCell ref="BF4:BJ5"/>
    <mergeCell ref="BL4:BM4"/>
    <mergeCell ref="BL5:BM5"/>
    <mergeCell ref="BP5:BR5"/>
    <mergeCell ref="BF3:BM3"/>
    <mergeCell ref="AQ3:BE3"/>
    <mergeCell ref="AD3:AI4"/>
    <mergeCell ref="CZ2:CZ5"/>
    <mergeCell ref="BP4:BR4"/>
    <mergeCell ref="BU4:BV5"/>
    <mergeCell ref="B7:E7"/>
    <mergeCell ref="BS9:BT9"/>
    <mergeCell ref="B4:E4"/>
    <mergeCell ref="I4:J4"/>
    <mergeCell ref="AJ4:AK5"/>
    <mergeCell ref="AM4:AP4"/>
    <mergeCell ref="BS6:BT6"/>
    <mergeCell ref="AM7:AP7"/>
    <mergeCell ref="AU7:AZ7"/>
    <mergeCell ref="BA7:BC7"/>
    <mergeCell ref="BL7:BM7"/>
    <mergeCell ref="BS7:BT7"/>
    <mergeCell ref="U3:AC4"/>
    <mergeCell ref="BA6:BC6"/>
    <mergeCell ref="BD6:BE7"/>
    <mergeCell ref="BF6:BJ7"/>
    <mergeCell ref="BL6:BM6"/>
    <mergeCell ref="BS5:BT5"/>
    <mergeCell ref="B6:E6"/>
    <mergeCell ref="U5:AC6"/>
    <mergeCell ref="AD5:AI6"/>
    <mergeCell ref="AM9:AP9"/>
    <mergeCell ref="AQ9:AV9"/>
    <mergeCell ref="BA9:BC9"/>
    <mergeCell ref="AW9:AZ9"/>
    <mergeCell ref="BS4:BT4"/>
    <mergeCell ref="I5:J5"/>
    <mergeCell ref="BL8:BM8"/>
    <mergeCell ref="F6:T6"/>
    <mergeCell ref="F7:H7"/>
    <mergeCell ref="B8:E11"/>
    <mergeCell ref="BF10:BM10"/>
    <mergeCell ref="DU17:DY17"/>
    <mergeCell ref="DZ17:EC18"/>
    <mergeCell ref="ED17:EI17"/>
    <mergeCell ref="EJ17:EO17"/>
    <mergeCell ref="EP17:EQ18"/>
    <mergeCell ref="C18:E30"/>
    <mergeCell ref="F18:H30"/>
    <mergeCell ref="I18:J30"/>
    <mergeCell ref="K18:O30"/>
    <mergeCell ref="P18:AC19"/>
    <mergeCell ref="BL16:BM16"/>
    <mergeCell ref="CZ24:CZ25"/>
    <mergeCell ref="BO21:BO30"/>
    <mergeCell ref="BP21:BP30"/>
    <mergeCell ref="BQ21:BQ30"/>
    <mergeCell ref="BR21:BR30"/>
    <mergeCell ref="BS21:BS30"/>
    <mergeCell ref="BT21:BT30"/>
    <mergeCell ref="W25:W30"/>
    <mergeCell ref="X25:X30"/>
    <mergeCell ref="Y25:Y30"/>
    <mergeCell ref="DK17:DT17"/>
    <mergeCell ref="ED18:EI18"/>
    <mergeCell ref="EJ18:EO18"/>
    <mergeCell ref="P20:V24"/>
    <mergeCell ref="W20:AC24"/>
    <mergeCell ref="AD20:AL21"/>
    <mergeCell ref="G16:T16"/>
    <mergeCell ref="AJ16:AL16"/>
    <mergeCell ref="AM16:AP16"/>
    <mergeCell ref="AQ16:AZ16"/>
    <mergeCell ref="CZ22:CZ23"/>
    <mergeCell ref="DK18:DT18"/>
    <mergeCell ref="DU18:DY18"/>
    <mergeCell ref="T25:V30"/>
    <mergeCell ref="CZ20:DA20"/>
    <mergeCell ref="CZ21:DA21"/>
    <mergeCell ref="AY26:AY30"/>
    <mergeCell ref="AZ26:AZ30"/>
    <mergeCell ref="C34:E34"/>
    <mergeCell ref="F34:H34"/>
    <mergeCell ref="I34:J34"/>
    <mergeCell ref="K34:O34"/>
    <mergeCell ref="T34:V34"/>
    <mergeCell ref="AA34:AC34"/>
    <mergeCell ref="BB34:BC34"/>
    <mergeCell ref="BH34:BI34"/>
    <mergeCell ref="C33:E33"/>
    <mergeCell ref="F33:H33"/>
    <mergeCell ref="I33:J33"/>
    <mergeCell ref="K33:O33"/>
    <mergeCell ref="T33:V33"/>
    <mergeCell ref="AA33:AC33"/>
    <mergeCell ref="BB31:BC31"/>
    <mergeCell ref="BH31:BI31"/>
    <mergeCell ref="C32:E32"/>
    <mergeCell ref="F32:H32"/>
    <mergeCell ref="I32:J32"/>
    <mergeCell ref="K32:O32"/>
    <mergeCell ref="CQ24:CQ30"/>
    <mergeCell ref="CS24:CS30"/>
    <mergeCell ref="AE25:AE30"/>
    <mergeCell ref="AK25:AK30"/>
    <mergeCell ref="AM25:AM30"/>
    <mergeCell ref="I38:J38"/>
    <mergeCell ref="K38:O38"/>
    <mergeCell ref="T38:V38"/>
    <mergeCell ref="AA38:AC38"/>
    <mergeCell ref="BB38:BC38"/>
    <mergeCell ref="BH38:BI38"/>
    <mergeCell ref="C37:E37"/>
    <mergeCell ref="F37:H37"/>
    <mergeCell ref="I37:J37"/>
    <mergeCell ref="K37:O37"/>
    <mergeCell ref="T37:V37"/>
    <mergeCell ref="AA37:AC37"/>
    <mergeCell ref="BB35:BC35"/>
    <mergeCell ref="BH35:BI35"/>
    <mergeCell ref="C36:E36"/>
    <mergeCell ref="F36:H36"/>
    <mergeCell ref="I36:J36"/>
    <mergeCell ref="K36:O36"/>
    <mergeCell ref="T36:V36"/>
    <mergeCell ref="AA36:AC36"/>
    <mergeCell ref="BB36:BC36"/>
    <mergeCell ref="BH36:BI36"/>
    <mergeCell ref="C35:E35"/>
    <mergeCell ref="F35:H35"/>
    <mergeCell ref="I35:J35"/>
    <mergeCell ref="K35:O35"/>
    <mergeCell ref="T35:V35"/>
    <mergeCell ref="AA35:AC35"/>
    <mergeCell ref="C38:E38"/>
    <mergeCell ref="F38:H38"/>
    <mergeCell ref="C42:E42"/>
    <mergeCell ref="F42:H42"/>
    <mergeCell ref="I42:J42"/>
    <mergeCell ref="K42:O42"/>
    <mergeCell ref="T42:V42"/>
    <mergeCell ref="AA42:AC42"/>
    <mergeCell ref="BB42:BC42"/>
    <mergeCell ref="BH42:BI42"/>
    <mergeCell ref="C41:E41"/>
    <mergeCell ref="F41:H41"/>
    <mergeCell ref="I41:J41"/>
    <mergeCell ref="K41:O41"/>
    <mergeCell ref="T41:V41"/>
    <mergeCell ref="AA41:AC41"/>
    <mergeCell ref="BB39:BC39"/>
    <mergeCell ref="BH39:BI39"/>
    <mergeCell ref="C40:E40"/>
    <mergeCell ref="F40:H40"/>
    <mergeCell ref="I40:J40"/>
    <mergeCell ref="K40:O40"/>
    <mergeCell ref="T40:V40"/>
    <mergeCell ref="AA40:AC40"/>
    <mergeCell ref="BB40:BC40"/>
    <mergeCell ref="BH40:BI40"/>
    <mergeCell ref="C39:E39"/>
    <mergeCell ref="F39:H39"/>
    <mergeCell ref="I39:J39"/>
    <mergeCell ref="K39:O39"/>
    <mergeCell ref="T39:V39"/>
    <mergeCell ref="AA39:AC39"/>
    <mergeCell ref="C46:E46"/>
    <mergeCell ref="F46:H46"/>
    <mergeCell ref="I46:J46"/>
    <mergeCell ref="K46:O46"/>
    <mergeCell ref="T46:V46"/>
    <mergeCell ref="AA46:AC46"/>
    <mergeCell ref="BB46:BC46"/>
    <mergeCell ref="BH46:BI46"/>
    <mergeCell ref="C45:E45"/>
    <mergeCell ref="F45:H45"/>
    <mergeCell ref="I45:J45"/>
    <mergeCell ref="K45:O45"/>
    <mergeCell ref="T45:V45"/>
    <mergeCell ref="AA45:AC45"/>
    <mergeCell ref="BB43:BC43"/>
    <mergeCell ref="BH43:BI43"/>
    <mergeCell ref="C44:E44"/>
    <mergeCell ref="F44:H44"/>
    <mergeCell ref="I44:J44"/>
    <mergeCell ref="K44:O44"/>
    <mergeCell ref="T44:V44"/>
    <mergeCell ref="AA44:AC44"/>
    <mergeCell ref="BB44:BC44"/>
    <mergeCell ref="BH44:BI44"/>
    <mergeCell ref="C43:E43"/>
    <mergeCell ref="F43:H43"/>
    <mergeCell ref="I43:J43"/>
    <mergeCell ref="K43:O43"/>
    <mergeCell ref="T43:V43"/>
    <mergeCell ref="AA43:AC43"/>
    <mergeCell ref="C50:E50"/>
    <mergeCell ref="F50:H50"/>
    <mergeCell ref="I50:J50"/>
    <mergeCell ref="K50:O50"/>
    <mergeCell ref="T50:V50"/>
    <mergeCell ref="AA50:AC50"/>
    <mergeCell ref="BB50:BC50"/>
    <mergeCell ref="BH50:BI50"/>
    <mergeCell ref="C49:E49"/>
    <mergeCell ref="F49:H49"/>
    <mergeCell ref="I49:J49"/>
    <mergeCell ref="K49:O49"/>
    <mergeCell ref="T49:V49"/>
    <mergeCell ref="AA49:AC49"/>
    <mergeCell ref="BB47:BC47"/>
    <mergeCell ref="BH47:BI47"/>
    <mergeCell ref="C48:E48"/>
    <mergeCell ref="F48:H48"/>
    <mergeCell ref="I48:J48"/>
    <mergeCell ref="K48:O48"/>
    <mergeCell ref="T48:V48"/>
    <mergeCell ref="AA48:AC48"/>
    <mergeCell ref="BB48:BC48"/>
    <mergeCell ref="BH48:BI48"/>
    <mergeCell ref="C47:E47"/>
    <mergeCell ref="F47:H47"/>
    <mergeCell ref="I47:J47"/>
    <mergeCell ref="K47:O47"/>
    <mergeCell ref="T47:V47"/>
    <mergeCell ref="AA47:AC47"/>
    <mergeCell ref="C54:E54"/>
    <mergeCell ref="F54:H54"/>
    <mergeCell ref="I54:J54"/>
    <mergeCell ref="K54:O54"/>
    <mergeCell ref="T54:V54"/>
    <mergeCell ref="AA54:AC54"/>
    <mergeCell ref="BB54:BC54"/>
    <mergeCell ref="BH54:BI54"/>
    <mergeCell ref="C53:E53"/>
    <mergeCell ref="F53:H53"/>
    <mergeCell ref="I53:J53"/>
    <mergeCell ref="K53:O53"/>
    <mergeCell ref="T53:V53"/>
    <mergeCell ref="AA53:AC53"/>
    <mergeCell ref="BB51:BC51"/>
    <mergeCell ref="BH51:BI51"/>
    <mergeCell ref="C52:E52"/>
    <mergeCell ref="F52:H52"/>
    <mergeCell ref="I52:J52"/>
    <mergeCell ref="K52:O52"/>
    <mergeCell ref="T52:V52"/>
    <mergeCell ref="AA52:AC52"/>
    <mergeCell ref="BB52:BC52"/>
    <mergeCell ref="BH52:BI52"/>
    <mergeCell ref="C51:E51"/>
    <mergeCell ref="F51:H51"/>
    <mergeCell ref="I51:J51"/>
    <mergeCell ref="K51:O51"/>
    <mergeCell ref="T51:V51"/>
    <mergeCell ref="AA51:AC51"/>
    <mergeCell ref="AO54:AR54"/>
    <mergeCell ref="AO53:AR53"/>
    <mergeCell ref="C58:E58"/>
    <mergeCell ref="F58:H58"/>
    <mergeCell ref="I58:J58"/>
    <mergeCell ref="K58:O58"/>
    <mergeCell ref="T58:V58"/>
    <mergeCell ref="AA58:AC58"/>
    <mergeCell ref="BB58:BC58"/>
    <mergeCell ref="BH58:BI58"/>
    <mergeCell ref="C57:E57"/>
    <mergeCell ref="F57:H57"/>
    <mergeCell ref="I57:J57"/>
    <mergeCell ref="K57:O57"/>
    <mergeCell ref="T57:V57"/>
    <mergeCell ref="AA57:AC57"/>
    <mergeCell ref="BB55:BC55"/>
    <mergeCell ref="BH55:BI55"/>
    <mergeCell ref="C56:E56"/>
    <mergeCell ref="F56:H56"/>
    <mergeCell ref="I56:J56"/>
    <mergeCell ref="K56:O56"/>
    <mergeCell ref="T56:V56"/>
    <mergeCell ref="AA56:AC56"/>
    <mergeCell ref="BB56:BC56"/>
    <mergeCell ref="BH56:BI56"/>
    <mergeCell ref="C55:E55"/>
    <mergeCell ref="F55:H55"/>
    <mergeCell ref="I55:J55"/>
    <mergeCell ref="K55:O55"/>
    <mergeCell ref="T55:V55"/>
    <mergeCell ref="AA55:AC55"/>
    <mergeCell ref="AO55:AR55"/>
    <mergeCell ref="AO56:AR56"/>
    <mergeCell ref="C62:E62"/>
    <mergeCell ref="F62:H62"/>
    <mergeCell ref="I62:J62"/>
    <mergeCell ref="K62:O62"/>
    <mergeCell ref="T62:V62"/>
    <mergeCell ref="AA62:AC62"/>
    <mergeCell ref="BB62:BC62"/>
    <mergeCell ref="BH62:BI62"/>
    <mergeCell ref="C61:E61"/>
    <mergeCell ref="F61:H61"/>
    <mergeCell ref="I61:J61"/>
    <mergeCell ref="K61:O61"/>
    <mergeCell ref="T61:V61"/>
    <mergeCell ref="AA61:AC61"/>
    <mergeCell ref="BB59:BC59"/>
    <mergeCell ref="BH59:BI59"/>
    <mergeCell ref="C60:E60"/>
    <mergeCell ref="F60:H60"/>
    <mergeCell ref="I60:J60"/>
    <mergeCell ref="K60:O60"/>
    <mergeCell ref="T60:V60"/>
    <mergeCell ref="AA60:AC60"/>
    <mergeCell ref="BB60:BC60"/>
    <mergeCell ref="BH60:BI60"/>
    <mergeCell ref="C59:E59"/>
    <mergeCell ref="F59:H59"/>
    <mergeCell ref="I59:J59"/>
    <mergeCell ref="K59:O59"/>
    <mergeCell ref="T59:V59"/>
    <mergeCell ref="AA59:AC59"/>
    <mergeCell ref="BB61:BC61"/>
    <mergeCell ref="BH61:BI61"/>
    <mergeCell ref="BB65:BC65"/>
    <mergeCell ref="BH65:BI65"/>
    <mergeCell ref="C66:E66"/>
    <mergeCell ref="F66:H66"/>
    <mergeCell ref="I66:J66"/>
    <mergeCell ref="K66:O66"/>
    <mergeCell ref="T66:V66"/>
    <mergeCell ref="AA66:AC66"/>
    <mergeCell ref="BB66:BC66"/>
    <mergeCell ref="BH66:BI66"/>
    <mergeCell ref="C65:E65"/>
    <mergeCell ref="F65:H65"/>
    <mergeCell ref="I65:J65"/>
    <mergeCell ref="K65:O65"/>
    <mergeCell ref="T65:V65"/>
    <mergeCell ref="AA65:AC65"/>
    <mergeCell ref="BB63:BC63"/>
    <mergeCell ref="BH63:BI63"/>
    <mergeCell ref="C64:E64"/>
    <mergeCell ref="F64:H64"/>
    <mergeCell ref="I64:J64"/>
    <mergeCell ref="K64:O64"/>
    <mergeCell ref="T64:V64"/>
    <mergeCell ref="AA64:AC64"/>
    <mergeCell ref="BB64:BC64"/>
    <mergeCell ref="BH64:BI64"/>
    <mergeCell ref="C63:E63"/>
    <mergeCell ref="F63:H63"/>
    <mergeCell ref="I63:J63"/>
    <mergeCell ref="K63:O63"/>
    <mergeCell ref="T63:V63"/>
    <mergeCell ref="AA63:AC63"/>
    <mergeCell ref="BB69:BC69"/>
    <mergeCell ref="BH69:BI69"/>
    <mergeCell ref="C70:E70"/>
    <mergeCell ref="F70:H70"/>
    <mergeCell ref="I70:J70"/>
    <mergeCell ref="K70:O70"/>
    <mergeCell ref="T70:V70"/>
    <mergeCell ref="AA70:AC70"/>
    <mergeCell ref="BB70:BC70"/>
    <mergeCell ref="BH70:BI70"/>
    <mergeCell ref="C69:E69"/>
    <mergeCell ref="F69:H69"/>
    <mergeCell ref="I69:J69"/>
    <mergeCell ref="K69:O69"/>
    <mergeCell ref="T69:V69"/>
    <mergeCell ref="AA69:AC69"/>
    <mergeCell ref="BB67:BC67"/>
    <mergeCell ref="BH67:BI67"/>
    <mergeCell ref="C68:E68"/>
    <mergeCell ref="F68:H68"/>
    <mergeCell ref="I68:J68"/>
    <mergeCell ref="K68:O68"/>
    <mergeCell ref="T68:V68"/>
    <mergeCell ref="AA68:AC68"/>
    <mergeCell ref="BB68:BC68"/>
    <mergeCell ref="BH68:BI68"/>
    <mergeCell ref="C67:E67"/>
    <mergeCell ref="F67:H67"/>
    <mergeCell ref="I67:J67"/>
    <mergeCell ref="K67:O67"/>
    <mergeCell ref="T67:V67"/>
    <mergeCell ref="AA67:AC67"/>
    <mergeCell ref="BB73:BC73"/>
    <mergeCell ref="BH73:BI73"/>
    <mergeCell ref="C74:E74"/>
    <mergeCell ref="F74:H74"/>
    <mergeCell ref="I74:J74"/>
    <mergeCell ref="K74:O74"/>
    <mergeCell ref="T74:V74"/>
    <mergeCell ref="AA74:AC74"/>
    <mergeCell ref="BB74:BC74"/>
    <mergeCell ref="BH74:BI74"/>
    <mergeCell ref="C73:E73"/>
    <mergeCell ref="F73:H73"/>
    <mergeCell ref="I73:J73"/>
    <mergeCell ref="K73:O73"/>
    <mergeCell ref="T73:V73"/>
    <mergeCell ref="AA73:AC73"/>
    <mergeCell ref="BB71:BC71"/>
    <mergeCell ref="BH71:BI71"/>
    <mergeCell ref="C72:E72"/>
    <mergeCell ref="F72:H72"/>
    <mergeCell ref="I72:J72"/>
    <mergeCell ref="K72:O72"/>
    <mergeCell ref="T72:V72"/>
    <mergeCell ref="AA72:AC72"/>
    <mergeCell ref="BB72:BC72"/>
    <mergeCell ref="BH72:BI72"/>
    <mergeCell ref="C71:E71"/>
    <mergeCell ref="F71:H71"/>
    <mergeCell ref="I71:J71"/>
    <mergeCell ref="K71:O71"/>
    <mergeCell ref="T71:V71"/>
    <mergeCell ref="AA71:AC71"/>
    <mergeCell ref="BB77:BC77"/>
    <mergeCell ref="BH77:BI77"/>
    <mergeCell ref="C78:E78"/>
    <mergeCell ref="F78:H78"/>
    <mergeCell ref="I78:J78"/>
    <mergeCell ref="K78:O78"/>
    <mergeCell ref="T78:V78"/>
    <mergeCell ref="AA78:AC78"/>
    <mergeCell ref="BB78:BC78"/>
    <mergeCell ref="BH78:BI78"/>
    <mergeCell ref="C77:E77"/>
    <mergeCell ref="F77:H77"/>
    <mergeCell ref="I77:J77"/>
    <mergeCell ref="K77:O77"/>
    <mergeCell ref="T77:V77"/>
    <mergeCell ref="AA77:AC77"/>
    <mergeCell ref="BB75:BC75"/>
    <mergeCell ref="BH75:BI75"/>
    <mergeCell ref="C76:E76"/>
    <mergeCell ref="F76:H76"/>
    <mergeCell ref="I76:J76"/>
    <mergeCell ref="K76:O76"/>
    <mergeCell ref="T76:V76"/>
    <mergeCell ref="AA76:AC76"/>
    <mergeCell ref="BB76:BC76"/>
    <mergeCell ref="BH76:BI76"/>
    <mergeCell ref="C75:E75"/>
    <mergeCell ref="F75:H75"/>
    <mergeCell ref="I75:J75"/>
    <mergeCell ref="K75:O75"/>
    <mergeCell ref="T75:V75"/>
    <mergeCell ref="AA75:AC75"/>
    <mergeCell ref="BB81:BC81"/>
    <mergeCell ref="BH81:BI81"/>
    <mergeCell ref="C82:E82"/>
    <mergeCell ref="F82:H82"/>
    <mergeCell ref="I82:J82"/>
    <mergeCell ref="K82:O82"/>
    <mergeCell ref="T82:V82"/>
    <mergeCell ref="AA82:AC82"/>
    <mergeCell ref="BB82:BC82"/>
    <mergeCell ref="BH82:BI82"/>
    <mergeCell ref="C81:E81"/>
    <mergeCell ref="F81:H81"/>
    <mergeCell ref="I81:J81"/>
    <mergeCell ref="K81:O81"/>
    <mergeCell ref="T81:V81"/>
    <mergeCell ref="AA81:AC81"/>
    <mergeCell ref="BB79:BC79"/>
    <mergeCell ref="BH79:BI79"/>
    <mergeCell ref="C80:E80"/>
    <mergeCell ref="F80:H80"/>
    <mergeCell ref="I80:J80"/>
    <mergeCell ref="K80:O80"/>
    <mergeCell ref="T80:V80"/>
    <mergeCell ref="AA80:AC80"/>
    <mergeCell ref="BB80:BC80"/>
    <mergeCell ref="BH80:BI80"/>
    <mergeCell ref="C79:E79"/>
    <mergeCell ref="F79:H79"/>
    <mergeCell ref="I79:J79"/>
    <mergeCell ref="K79:O79"/>
    <mergeCell ref="T79:V79"/>
    <mergeCell ref="AA79:AC79"/>
    <mergeCell ref="BB85:BC85"/>
    <mergeCell ref="BH85:BI85"/>
    <mergeCell ref="C86:E86"/>
    <mergeCell ref="F86:H86"/>
    <mergeCell ref="I86:J86"/>
    <mergeCell ref="K86:O86"/>
    <mergeCell ref="T86:V86"/>
    <mergeCell ref="AA86:AC86"/>
    <mergeCell ref="BB86:BC86"/>
    <mergeCell ref="BH86:BI86"/>
    <mergeCell ref="C85:E85"/>
    <mergeCell ref="F85:H85"/>
    <mergeCell ref="I85:J85"/>
    <mergeCell ref="K85:O85"/>
    <mergeCell ref="T85:V85"/>
    <mergeCell ref="AA85:AC85"/>
    <mergeCell ref="BB83:BC83"/>
    <mergeCell ref="BH83:BI83"/>
    <mergeCell ref="C84:E84"/>
    <mergeCell ref="F84:H84"/>
    <mergeCell ref="I84:J84"/>
    <mergeCell ref="K84:O84"/>
    <mergeCell ref="T84:V84"/>
    <mergeCell ref="AA84:AC84"/>
    <mergeCell ref="BB84:BC84"/>
    <mergeCell ref="BH84:BI84"/>
    <mergeCell ref="C83:E83"/>
    <mergeCell ref="F83:H83"/>
    <mergeCell ref="I83:J83"/>
    <mergeCell ref="K83:O83"/>
    <mergeCell ref="T83:V83"/>
    <mergeCell ref="AA83:AC83"/>
    <mergeCell ref="BB89:BC89"/>
    <mergeCell ref="BH89:BI89"/>
    <mergeCell ref="C90:E90"/>
    <mergeCell ref="F90:H90"/>
    <mergeCell ref="I90:J90"/>
    <mergeCell ref="K90:O90"/>
    <mergeCell ref="T90:V90"/>
    <mergeCell ref="AA90:AC90"/>
    <mergeCell ref="BB90:BC90"/>
    <mergeCell ref="BH90:BI90"/>
    <mergeCell ref="C89:E89"/>
    <mergeCell ref="F89:H89"/>
    <mergeCell ref="I89:J89"/>
    <mergeCell ref="K89:O89"/>
    <mergeCell ref="T89:V89"/>
    <mergeCell ref="AA89:AC89"/>
    <mergeCell ref="BB87:BC87"/>
    <mergeCell ref="BH87:BI87"/>
    <mergeCell ref="C88:E88"/>
    <mergeCell ref="F88:H88"/>
    <mergeCell ref="I88:J88"/>
    <mergeCell ref="K88:O88"/>
    <mergeCell ref="T88:V88"/>
    <mergeCell ref="AA88:AC88"/>
    <mergeCell ref="BB88:BC88"/>
    <mergeCell ref="BH88:BI88"/>
    <mergeCell ref="C87:E87"/>
    <mergeCell ref="F87:H87"/>
    <mergeCell ref="I87:J87"/>
    <mergeCell ref="K87:O87"/>
    <mergeCell ref="T87:V87"/>
    <mergeCell ref="AA87:AC87"/>
    <mergeCell ref="BB93:BC93"/>
    <mergeCell ref="BH93:BI93"/>
    <mergeCell ref="C94:E94"/>
    <mergeCell ref="F94:H94"/>
    <mergeCell ref="I94:J94"/>
    <mergeCell ref="K94:O94"/>
    <mergeCell ref="T94:V94"/>
    <mergeCell ref="AA94:AC94"/>
    <mergeCell ref="BB94:BC94"/>
    <mergeCell ref="BH94:BI94"/>
    <mergeCell ref="C93:E93"/>
    <mergeCell ref="F93:H93"/>
    <mergeCell ref="I93:J93"/>
    <mergeCell ref="K93:O93"/>
    <mergeCell ref="T93:V93"/>
    <mergeCell ref="AA93:AC93"/>
    <mergeCell ref="BB91:BC91"/>
    <mergeCell ref="BH91:BI91"/>
    <mergeCell ref="C92:E92"/>
    <mergeCell ref="F92:H92"/>
    <mergeCell ref="I92:J92"/>
    <mergeCell ref="K92:O92"/>
    <mergeCell ref="T92:V92"/>
    <mergeCell ref="AA92:AC92"/>
    <mergeCell ref="BB92:BC92"/>
    <mergeCell ref="BH92:BI92"/>
    <mergeCell ref="C91:E91"/>
    <mergeCell ref="F91:H91"/>
    <mergeCell ref="I91:J91"/>
    <mergeCell ref="K91:O91"/>
    <mergeCell ref="T91:V91"/>
    <mergeCell ref="AA91:AC91"/>
    <mergeCell ref="BB97:BC97"/>
    <mergeCell ref="BH97:BI97"/>
    <mergeCell ref="C98:E98"/>
    <mergeCell ref="F98:H98"/>
    <mergeCell ref="I98:J98"/>
    <mergeCell ref="K98:O98"/>
    <mergeCell ref="T98:V98"/>
    <mergeCell ref="AA98:AC98"/>
    <mergeCell ref="BB98:BC98"/>
    <mergeCell ref="BH98:BI98"/>
    <mergeCell ref="C97:E97"/>
    <mergeCell ref="F97:H97"/>
    <mergeCell ref="I97:J97"/>
    <mergeCell ref="K97:O97"/>
    <mergeCell ref="T97:V97"/>
    <mergeCell ref="AA97:AC97"/>
    <mergeCell ref="BB95:BC95"/>
    <mergeCell ref="BH95:BI95"/>
    <mergeCell ref="C96:E96"/>
    <mergeCell ref="F96:H96"/>
    <mergeCell ref="I96:J96"/>
    <mergeCell ref="K96:O96"/>
    <mergeCell ref="T96:V96"/>
    <mergeCell ref="AA96:AC96"/>
    <mergeCell ref="BB96:BC96"/>
    <mergeCell ref="BH96:BI96"/>
    <mergeCell ref="C95:E95"/>
    <mergeCell ref="F95:H95"/>
    <mergeCell ref="I95:J95"/>
    <mergeCell ref="K95:O95"/>
    <mergeCell ref="T95:V95"/>
    <mergeCell ref="AA95:AC95"/>
    <mergeCell ref="BB101:BC101"/>
    <mergeCell ref="BH101:BI101"/>
    <mergeCell ref="C102:E102"/>
    <mergeCell ref="F102:H102"/>
    <mergeCell ref="I102:J102"/>
    <mergeCell ref="K102:O102"/>
    <mergeCell ref="T102:V102"/>
    <mergeCell ref="AA102:AC102"/>
    <mergeCell ref="BB102:BC102"/>
    <mergeCell ref="BH102:BI102"/>
    <mergeCell ref="C101:E101"/>
    <mergeCell ref="F101:H101"/>
    <mergeCell ref="I101:J101"/>
    <mergeCell ref="K101:O101"/>
    <mergeCell ref="T101:V101"/>
    <mergeCell ref="AA101:AC101"/>
    <mergeCell ref="BB99:BC99"/>
    <mergeCell ref="BH99:BI99"/>
    <mergeCell ref="C100:E100"/>
    <mergeCell ref="F100:H100"/>
    <mergeCell ref="I100:J100"/>
    <mergeCell ref="K100:O100"/>
    <mergeCell ref="T100:V100"/>
    <mergeCell ref="AA100:AC100"/>
    <mergeCell ref="BB100:BC100"/>
    <mergeCell ref="BH100:BI100"/>
    <mergeCell ref="C99:E99"/>
    <mergeCell ref="F99:H99"/>
    <mergeCell ref="I99:J99"/>
    <mergeCell ref="K99:O99"/>
    <mergeCell ref="T99:V99"/>
    <mergeCell ref="AA99:AC99"/>
    <mergeCell ref="BB105:BC105"/>
    <mergeCell ref="BH105:BI105"/>
    <mergeCell ref="C106:E106"/>
    <mergeCell ref="F106:H106"/>
    <mergeCell ref="I106:J106"/>
    <mergeCell ref="K106:O106"/>
    <mergeCell ref="T106:V106"/>
    <mergeCell ref="AA106:AC106"/>
    <mergeCell ref="BB106:BC106"/>
    <mergeCell ref="BH106:BI106"/>
    <mergeCell ref="C105:E105"/>
    <mergeCell ref="F105:H105"/>
    <mergeCell ref="I105:J105"/>
    <mergeCell ref="K105:O105"/>
    <mergeCell ref="T105:V105"/>
    <mergeCell ref="AA105:AC105"/>
    <mergeCell ref="BB103:BC103"/>
    <mergeCell ref="BH103:BI103"/>
    <mergeCell ref="C104:E104"/>
    <mergeCell ref="F104:H104"/>
    <mergeCell ref="I104:J104"/>
    <mergeCell ref="K104:O104"/>
    <mergeCell ref="T104:V104"/>
    <mergeCell ref="AA104:AC104"/>
    <mergeCell ref="BB104:BC104"/>
    <mergeCell ref="BH104:BI104"/>
    <mergeCell ref="C103:E103"/>
    <mergeCell ref="F103:H103"/>
    <mergeCell ref="I103:J103"/>
    <mergeCell ref="K103:O103"/>
    <mergeCell ref="T103:V103"/>
    <mergeCell ref="AA103:AC103"/>
    <mergeCell ref="BB109:BC109"/>
    <mergeCell ref="BH109:BI109"/>
    <mergeCell ref="C110:E110"/>
    <mergeCell ref="F110:H110"/>
    <mergeCell ref="I110:J110"/>
    <mergeCell ref="K110:O110"/>
    <mergeCell ref="T110:V110"/>
    <mergeCell ref="AA110:AC110"/>
    <mergeCell ref="BB110:BC110"/>
    <mergeCell ref="BH110:BI110"/>
    <mergeCell ref="C109:E109"/>
    <mergeCell ref="F109:H109"/>
    <mergeCell ref="I109:J109"/>
    <mergeCell ref="K109:O109"/>
    <mergeCell ref="T109:V109"/>
    <mergeCell ref="AA109:AC109"/>
    <mergeCell ref="BB107:BC107"/>
    <mergeCell ref="BH107:BI107"/>
    <mergeCell ref="C108:E108"/>
    <mergeCell ref="F108:H108"/>
    <mergeCell ref="I108:J108"/>
    <mergeCell ref="K108:O108"/>
    <mergeCell ref="T108:V108"/>
    <mergeCell ref="AA108:AC108"/>
    <mergeCell ref="BB108:BC108"/>
    <mergeCell ref="BH108:BI108"/>
    <mergeCell ref="C107:E107"/>
    <mergeCell ref="F107:H107"/>
    <mergeCell ref="I107:J107"/>
    <mergeCell ref="K107:O107"/>
    <mergeCell ref="T107:V107"/>
    <mergeCell ref="AA107:AC107"/>
    <mergeCell ref="BB113:BC113"/>
    <mergeCell ref="BH113:BI113"/>
    <mergeCell ref="C114:E114"/>
    <mergeCell ref="F114:H114"/>
    <mergeCell ref="I114:J114"/>
    <mergeCell ref="K114:O114"/>
    <mergeCell ref="T114:V114"/>
    <mergeCell ref="AA114:AC114"/>
    <mergeCell ref="BB114:BC114"/>
    <mergeCell ref="BH114:BI114"/>
    <mergeCell ref="C113:E113"/>
    <mergeCell ref="F113:H113"/>
    <mergeCell ref="I113:J113"/>
    <mergeCell ref="K113:O113"/>
    <mergeCell ref="T113:V113"/>
    <mergeCell ref="AA113:AC113"/>
    <mergeCell ref="BB111:BC111"/>
    <mergeCell ref="BH111:BI111"/>
    <mergeCell ref="C112:E112"/>
    <mergeCell ref="F112:H112"/>
    <mergeCell ref="I112:J112"/>
    <mergeCell ref="K112:O112"/>
    <mergeCell ref="T112:V112"/>
    <mergeCell ref="AA112:AC112"/>
    <mergeCell ref="BB112:BC112"/>
    <mergeCell ref="BH112:BI112"/>
    <mergeCell ref="C111:E111"/>
    <mergeCell ref="F111:H111"/>
    <mergeCell ref="I111:J111"/>
    <mergeCell ref="K111:O111"/>
    <mergeCell ref="T111:V111"/>
    <mergeCell ref="AA111:AC111"/>
    <mergeCell ref="BB117:BC117"/>
    <mergeCell ref="BH117:BI117"/>
    <mergeCell ref="C118:E118"/>
    <mergeCell ref="F118:H118"/>
    <mergeCell ref="I118:J118"/>
    <mergeCell ref="K118:O118"/>
    <mergeCell ref="T118:V118"/>
    <mergeCell ref="AA118:AC118"/>
    <mergeCell ref="BB118:BC118"/>
    <mergeCell ref="BH118:BI118"/>
    <mergeCell ref="C117:E117"/>
    <mergeCell ref="F117:H117"/>
    <mergeCell ref="I117:J117"/>
    <mergeCell ref="K117:O117"/>
    <mergeCell ref="T117:V117"/>
    <mergeCell ref="AA117:AC117"/>
    <mergeCell ref="BB115:BC115"/>
    <mergeCell ref="BH115:BI115"/>
    <mergeCell ref="C116:E116"/>
    <mergeCell ref="F116:H116"/>
    <mergeCell ref="I116:J116"/>
    <mergeCell ref="K116:O116"/>
    <mergeCell ref="T116:V116"/>
    <mergeCell ref="AA116:AC116"/>
    <mergeCell ref="BB116:BC116"/>
    <mergeCell ref="BH116:BI116"/>
    <mergeCell ref="C115:E115"/>
    <mergeCell ref="F115:H115"/>
    <mergeCell ref="I115:J115"/>
    <mergeCell ref="K115:O115"/>
    <mergeCell ref="T115:V115"/>
    <mergeCell ref="AA115:AC115"/>
    <mergeCell ref="BB121:BC121"/>
    <mergeCell ref="BH121:BI121"/>
    <mergeCell ref="C122:E122"/>
    <mergeCell ref="F122:H122"/>
    <mergeCell ref="I122:J122"/>
    <mergeCell ref="K122:O122"/>
    <mergeCell ref="T122:V122"/>
    <mergeCell ref="AA122:AC122"/>
    <mergeCell ref="BB122:BC122"/>
    <mergeCell ref="BH122:BI122"/>
    <mergeCell ref="C121:E121"/>
    <mergeCell ref="F121:H121"/>
    <mergeCell ref="I121:J121"/>
    <mergeCell ref="K121:O121"/>
    <mergeCell ref="T121:V121"/>
    <mergeCell ref="AA121:AC121"/>
    <mergeCell ref="BB119:BC119"/>
    <mergeCell ref="BH119:BI119"/>
    <mergeCell ref="C120:E120"/>
    <mergeCell ref="F120:H120"/>
    <mergeCell ref="I120:J120"/>
    <mergeCell ref="K120:O120"/>
    <mergeCell ref="T120:V120"/>
    <mergeCell ref="AA120:AC120"/>
    <mergeCell ref="BB120:BC120"/>
    <mergeCell ref="BH120:BI120"/>
    <mergeCell ref="C119:E119"/>
    <mergeCell ref="F119:H119"/>
    <mergeCell ref="I119:J119"/>
    <mergeCell ref="K119:O119"/>
    <mergeCell ref="T119:V119"/>
    <mergeCell ref="AA119:AC119"/>
    <mergeCell ref="BB125:BC125"/>
    <mergeCell ref="BH125:BI125"/>
    <mergeCell ref="C126:E126"/>
    <mergeCell ref="F126:H126"/>
    <mergeCell ref="I126:J126"/>
    <mergeCell ref="K126:O126"/>
    <mergeCell ref="T126:V126"/>
    <mergeCell ref="AA126:AC126"/>
    <mergeCell ref="BB126:BC126"/>
    <mergeCell ref="BH126:BI126"/>
    <mergeCell ref="C125:E125"/>
    <mergeCell ref="F125:H125"/>
    <mergeCell ref="I125:J125"/>
    <mergeCell ref="K125:O125"/>
    <mergeCell ref="T125:V125"/>
    <mergeCell ref="AA125:AC125"/>
    <mergeCell ref="BB123:BC123"/>
    <mergeCell ref="BH123:BI123"/>
    <mergeCell ref="C124:E124"/>
    <mergeCell ref="F124:H124"/>
    <mergeCell ref="I124:J124"/>
    <mergeCell ref="K124:O124"/>
    <mergeCell ref="T124:V124"/>
    <mergeCell ref="AA124:AC124"/>
    <mergeCell ref="BB124:BC124"/>
    <mergeCell ref="BH124:BI124"/>
    <mergeCell ref="C123:E123"/>
    <mergeCell ref="F123:H123"/>
    <mergeCell ref="I123:J123"/>
    <mergeCell ref="K123:O123"/>
    <mergeCell ref="T123:V123"/>
    <mergeCell ref="AA123:AC123"/>
    <mergeCell ref="BB129:BC129"/>
    <mergeCell ref="BH129:BI129"/>
    <mergeCell ref="C130:E130"/>
    <mergeCell ref="F130:H130"/>
    <mergeCell ref="I130:J130"/>
    <mergeCell ref="K130:O130"/>
    <mergeCell ref="T130:V130"/>
    <mergeCell ref="AA130:AC130"/>
    <mergeCell ref="BB130:BC130"/>
    <mergeCell ref="BH130:BI130"/>
    <mergeCell ref="C129:E129"/>
    <mergeCell ref="F129:H129"/>
    <mergeCell ref="I129:J129"/>
    <mergeCell ref="K129:O129"/>
    <mergeCell ref="T129:V129"/>
    <mergeCell ref="AA129:AC129"/>
    <mergeCell ref="BB127:BC127"/>
    <mergeCell ref="BH127:BI127"/>
    <mergeCell ref="C128:E128"/>
    <mergeCell ref="F128:H128"/>
    <mergeCell ref="I128:J128"/>
    <mergeCell ref="K128:O128"/>
    <mergeCell ref="T128:V128"/>
    <mergeCell ref="AA128:AC128"/>
    <mergeCell ref="BB128:BC128"/>
    <mergeCell ref="BH128:BI128"/>
    <mergeCell ref="C127:E127"/>
    <mergeCell ref="F127:H127"/>
    <mergeCell ref="I127:J127"/>
    <mergeCell ref="K127:O127"/>
    <mergeCell ref="T127:V127"/>
    <mergeCell ref="AA127:AC127"/>
    <mergeCell ref="BB133:BC133"/>
    <mergeCell ref="BH133:BI133"/>
    <mergeCell ref="C134:E134"/>
    <mergeCell ref="F134:H134"/>
    <mergeCell ref="I134:J134"/>
    <mergeCell ref="K134:O134"/>
    <mergeCell ref="T134:V134"/>
    <mergeCell ref="AA134:AC134"/>
    <mergeCell ref="BB134:BC134"/>
    <mergeCell ref="BH134:BI134"/>
    <mergeCell ref="C133:E133"/>
    <mergeCell ref="F133:H133"/>
    <mergeCell ref="I133:J133"/>
    <mergeCell ref="K133:O133"/>
    <mergeCell ref="T133:V133"/>
    <mergeCell ref="AA133:AC133"/>
    <mergeCell ref="BB131:BC131"/>
    <mergeCell ref="BH131:BI131"/>
    <mergeCell ref="C132:E132"/>
    <mergeCell ref="F132:H132"/>
    <mergeCell ref="I132:J132"/>
    <mergeCell ref="K132:O132"/>
    <mergeCell ref="T132:V132"/>
    <mergeCell ref="AA132:AC132"/>
    <mergeCell ref="BB132:BC132"/>
    <mergeCell ref="BH132:BI132"/>
    <mergeCell ref="C131:E131"/>
    <mergeCell ref="F131:H131"/>
    <mergeCell ref="I131:J131"/>
    <mergeCell ref="K131:O131"/>
    <mergeCell ref="T131:V131"/>
    <mergeCell ref="AA131:AC131"/>
    <mergeCell ref="BB137:BC137"/>
    <mergeCell ref="BH137:BI137"/>
    <mergeCell ref="C138:E138"/>
    <mergeCell ref="F138:H138"/>
    <mergeCell ref="I138:J138"/>
    <mergeCell ref="K138:O138"/>
    <mergeCell ref="T138:V138"/>
    <mergeCell ref="AA138:AC138"/>
    <mergeCell ref="BB138:BC138"/>
    <mergeCell ref="BH138:BI138"/>
    <mergeCell ref="C137:E137"/>
    <mergeCell ref="F137:H137"/>
    <mergeCell ref="I137:J137"/>
    <mergeCell ref="K137:O137"/>
    <mergeCell ref="T137:V137"/>
    <mergeCell ref="AA137:AC137"/>
    <mergeCell ref="BB135:BC135"/>
    <mergeCell ref="BH135:BI135"/>
    <mergeCell ref="C136:E136"/>
    <mergeCell ref="F136:H136"/>
    <mergeCell ref="I136:J136"/>
    <mergeCell ref="K136:O136"/>
    <mergeCell ref="T136:V136"/>
    <mergeCell ref="AA136:AC136"/>
    <mergeCell ref="BB136:BC136"/>
    <mergeCell ref="BH136:BI136"/>
    <mergeCell ref="C135:E135"/>
    <mergeCell ref="F135:H135"/>
    <mergeCell ref="I135:J135"/>
    <mergeCell ref="K135:O135"/>
    <mergeCell ref="T135:V135"/>
    <mergeCell ref="AA135:AC135"/>
    <mergeCell ref="BB141:BC141"/>
    <mergeCell ref="BH141:BI141"/>
    <mergeCell ref="C142:E142"/>
    <mergeCell ref="F142:H142"/>
    <mergeCell ref="I142:J142"/>
    <mergeCell ref="K142:O142"/>
    <mergeCell ref="T142:V142"/>
    <mergeCell ref="AA142:AC142"/>
    <mergeCell ref="BB142:BC142"/>
    <mergeCell ref="BH142:BI142"/>
    <mergeCell ref="C141:E141"/>
    <mergeCell ref="F141:H141"/>
    <mergeCell ref="I141:J141"/>
    <mergeCell ref="K141:O141"/>
    <mergeCell ref="T141:V141"/>
    <mergeCell ref="AA141:AC141"/>
    <mergeCell ref="BB139:BC139"/>
    <mergeCell ref="BH139:BI139"/>
    <mergeCell ref="C140:E140"/>
    <mergeCell ref="F140:H140"/>
    <mergeCell ref="I140:J140"/>
    <mergeCell ref="K140:O140"/>
    <mergeCell ref="T140:V140"/>
    <mergeCell ref="AA140:AC140"/>
    <mergeCell ref="BB140:BC140"/>
    <mergeCell ref="BH140:BI140"/>
    <mergeCell ref="C139:E139"/>
    <mergeCell ref="F139:H139"/>
    <mergeCell ref="I139:J139"/>
    <mergeCell ref="K139:O139"/>
    <mergeCell ref="T139:V139"/>
    <mergeCell ref="AA139:AC139"/>
    <mergeCell ref="BB145:BC145"/>
    <mergeCell ref="BH145:BI145"/>
    <mergeCell ref="C146:E146"/>
    <mergeCell ref="F146:H146"/>
    <mergeCell ref="I146:J146"/>
    <mergeCell ref="K146:O146"/>
    <mergeCell ref="T146:V146"/>
    <mergeCell ref="AA146:AC146"/>
    <mergeCell ref="BB146:BC146"/>
    <mergeCell ref="BH146:BI146"/>
    <mergeCell ref="C145:E145"/>
    <mergeCell ref="F145:H145"/>
    <mergeCell ref="I145:J145"/>
    <mergeCell ref="K145:O145"/>
    <mergeCell ref="T145:V145"/>
    <mergeCell ref="AA145:AC145"/>
    <mergeCell ref="BB143:BC143"/>
    <mergeCell ref="BH143:BI143"/>
    <mergeCell ref="C144:E144"/>
    <mergeCell ref="F144:H144"/>
    <mergeCell ref="I144:J144"/>
    <mergeCell ref="K144:O144"/>
    <mergeCell ref="T144:V144"/>
    <mergeCell ref="AA144:AC144"/>
    <mergeCell ref="BB144:BC144"/>
    <mergeCell ref="BH144:BI144"/>
    <mergeCell ref="C143:E143"/>
    <mergeCell ref="F143:H143"/>
    <mergeCell ref="I143:J143"/>
    <mergeCell ref="K143:O143"/>
    <mergeCell ref="T143:V143"/>
    <mergeCell ref="AA143:AC143"/>
    <mergeCell ref="BH149:BI149"/>
    <mergeCell ref="C150:E150"/>
    <mergeCell ref="F150:H150"/>
    <mergeCell ref="I150:J150"/>
    <mergeCell ref="K150:O150"/>
    <mergeCell ref="T150:V150"/>
    <mergeCell ref="AA150:AC150"/>
    <mergeCell ref="BB150:BC150"/>
    <mergeCell ref="BH150:BI150"/>
    <mergeCell ref="C149:E149"/>
    <mergeCell ref="F149:H149"/>
    <mergeCell ref="I149:J149"/>
    <mergeCell ref="K149:O149"/>
    <mergeCell ref="T149:V149"/>
    <mergeCell ref="AA149:AC149"/>
    <mergeCell ref="BB147:BC147"/>
    <mergeCell ref="BH147:BI147"/>
    <mergeCell ref="C148:E148"/>
    <mergeCell ref="F148:H148"/>
    <mergeCell ref="I148:J148"/>
    <mergeCell ref="K148:O148"/>
    <mergeCell ref="T148:V148"/>
    <mergeCell ref="AA148:AC148"/>
    <mergeCell ref="BB148:BC148"/>
    <mergeCell ref="BH148:BI148"/>
    <mergeCell ref="C147:E147"/>
    <mergeCell ref="F147:H147"/>
    <mergeCell ref="I147:J147"/>
    <mergeCell ref="K147:O147"/>
    <mergeCell ref="T147:V147"/>
    <mergeCell ref="AA147:AC147"/>
    <mergeCell ref="BB149:BC149"/>
    <mergeCell ref="C154:E154"/>
    <mergeCell ref="F154:H154"/>
    <mergeCell ref="I154:J154"/>
    <mergeCell ref="K154:O154"/>
    <mergeCell ref="T154:V154"/>
    <mergeCell ref="AA154:AC154"/>
    <mergeCell ref="BB154:BC154"/>
    <mergeCell ref="BH154:BI154"/>
    <mergeCell ref="C153:E153"/>
    <mergeCell ref="F153:H153"/>
    <mergeCell ref="I153:J153"/>
    <mergeCell ref="K153:O153"/>
    <mergeCell ref="T153:V153"/>
    <mergeCell ref="AA153:AC153"/>
    <mergeCell ref="BB151:BC151"/>
    <mergeCell ref="BH151:BI151"/>
    <mergeCell ref="C152:E152"/>
    <mergeCell ref="F152:H152"/>
    <mergeCell ref="I152:J152"/>
    <mergeCell ref="K152:O152"/>
    <mergeCell ref="T152:V152"/>
    <mergeCell ref="AA152:AC152"/>
    <mergeCell ref="BB152:BC152"/>
    <mergeCell ref="BH152:BI152"/>
    <mergeCell ref="C151:E151"/>
    <mergeCell ref="F151:H151"/>
    <mergeCell ref="I151:J151"/>
    <mergeCell ref="K151:O151"/>
    <mergeCell ref="T151:V151"/>
    <mergeCell ref="AA151:AC151"/>
    <mergeCell ref="C158:E158"/>
    <mergeCell ref="F158:H158"/>
    <mergeCell ref="I158:J158"/>
    <mergeCell ref="K158:O158"/>
    <mergeCell ref="T158:V158"/>
    <mergeCell ref="AA158:AC158"/>
    <mergeCell ref="BB158:BC158"/>
    <mergeCell ref="BH158:BI158"/>
    <mergeCell ref="C157:E157"/>
    <mergeCell ref="F157:H157"/>
    <mergeCell ref="I157:J157"/>
    <mergeCell ref="K157:O157"/>
    <mergeCell ref="T157:V157"/>
    <mergeCell ref="AA157:AC157"/>
    <mergeCell ref="BB155:BC155"/>
    <mergeCell ref="BH155:BI155"/>
    <mergeCell ref="C156:E156"/>
    <mergeCell ref="F156:H156"/>
    <mergeCell ref="I156:J156"/>
    <mergeCell ref="K156:O156"/>
    <mergeCell ref="T156:V156"/>
    <mergeCell ref="AA156:AC156"/>
    <mergeCell ref="BB156:BC156"/>
    <mergeCell ref="BH156:BI156"/>
    <mergeCell ref="C155:E155"/>
    <mergeCell ref="F155:H155"/>
    <mergeCell ref="I155:J155"/>
    <mergeCell ref="K155:O155"/>
    <mergeCell ref="T155:V155"/>
    <mergeCell ref="AA155:AC155"/>
    <mergeCell ref="C162:E162"/>
    <mergeCell ref="F162:H162"/>
    <mergeCell ref="I162:J162"/>
    <mergeCell ref="K162:O162"/>
    <mergeCell ref="T162:V162"/>
    <mergeCell ref="AA162:AC162"/>
    <mergeCell ref="BB162:BC162"/>
    <mergeCell ref="BH162:BI162"/>
    <mergeCell ref="C161:E161"/>
    <mergeCell ref="F161:H161"/>
    <mergeCell ref="I161:J161"/>
    <mergeCell ref="K161:O161"/>
    <mergeCell ref="T161:V161"/>
    <mergeCell ref="AA161:AC161"/>
    <mergeCell ref="BB159:BC159"/>
    <mergeCell ref="BH159:BI159"/>
    <mergeCell ref="C160:E160"/>
    <mergeCell ref="F160:H160"/>
    <mergeCell ref="I160:J160"/>
    <mergeCell ref="K160:O160"/>
    <mergeCell ref="T160:V160"/>
    <mergeCell ref="AA160:AC160"/>
    <mergeCell ref="BB160:BC160"/>
    <mergeCell ref="BH160:BI160"/>
    <mergeCell ref="C159:E159"/>
    <mergeCell ref="F159:H159"/>
    <mergeCell ref="I159:J159"/>
    <mergeCell ref="K159:O159"/>
    <mergeCell ref="T159:V159"/>
    <mergeCell ref="AA159:AC159"/>
    <mergeCell ref="C166:E166"/>
    <mergeCell ref="F166:H166"/>
    <mergeCell ref="I166:J166"/>
    <mergeCell ref="K166:O166"/>
    <mergeCell ref="T166:V166"/>
    <mergeCell ref="AA166:AC166"/>
    <mergeCell ref="BB166:BC166"/>
    <mergeCell ref="BH166:BI166"/>
    <mergeCell ref="C165:E165"/>
    <mergeCell ref="F165:H165"/>
    <mergeCell ref="I165:J165"/>
    <mergeCell ref="K165:O165"/>
    <mergeCell ref="T165:V165"/>
    <mergeCell ref="AA165:AC165"/>
    <mergeCell ref="BB163:BC163"/>
    <mergeCell ref="BH163:BI163"/>
    <mergeCell ref="C164:E164"/>
    <mergeCell ref="F164:H164"/>
    <mergeCell ref="I164:J164"/>
    <mergeCell ref="K164:O164"/>
    <mergeCell ref="T164:V164"/>
    <mergeCell ref="AA164:AC164"/>
    <mergeCell ref="BB164:BC164"/>
    <mergeCell ref="BH164:BI164"/>
    <mergeCell ref="C163:E163"/>
    <mergeCell ref="F163:H163"/>
    <mergeCell ref="I163:J163"/>
    <mergeCell ref="K163:O163"/>
    <mergeCell ref="T163:V163"/>
    <mergeCell ref="AA163:AC163"/>
    <mergeCell ref="C170:E170"/>
    <mergeCell ref="F170:H170"/>
    <mergeCell ref="I170:J170"/>
    <mergeCell ref="K170:O170"/>
    <mergeCell ref="T170:V170"/>
    <mergeCell ref="AA170:AC170"/>
    <mergeCell ref="BB170:BC170"/>
    <mergeCell ref="BH170:BI170"/>
    <mergeCell ref="C169:E169"/>
    <mergeCell ref="F169:H169"/>
    <mergeCell ref="I169:J169"/>
    <mergeCell ref="K169:O169"/>
    <mergeCell ref="T169:V169"/>
    <mergeCell ref="AA169:AC169"/>
    <mergeCell ref="BB167:BC167"/>
    <mergeCell ref="BH167:BI167"/>
    <mergeCell ref="C168:E168"/>
    <mergeCell ref="F168:H168"/>
    <mergeCell ref="I168:J168"/>
    <mergeCell ref="K168:O168"/>
    <mergeCell ref="T168:V168"/>
    <mergeCell ref="AA168:AC168"/>
    <mergeCell ref="BB168:BC168"/>
    <mergeCell ref="BH168:BI168"/>
    <mergeCell ref="C167:E167"/>
    <mergeCell ref="F167:H167"/>
    <mergeCell ref="I167:J167"/>
    <mergeCell ref="K167:O167"/>
    <mergeCell ref="T167:V167"/>
    <mergeCell ref="AA167:AC167"/>
    <mergeCell ref="AO170:AR170"/>
    <mergeCell ref="C174:E174"/>
    <mergeCell ref="F174:H174"/>
    <mergeCell ref="I174:J174"/>
    <mergeCell ref="K174:O174"/>
    <mergeCell ref="T174:V174"/>
    <mergeCell ref="AA174:AC174"/>
    <mergeCell ref="BB174:BC174"/>
    <mergeCell ref="BH174:BI174"/>
    <mergeCell ref="C173:E173"/>
    <mergeCell ref="F173:H173"/>
    <mergeCell ref="I173:J173"/>
    <mergeCell ref="K173:O173"/>
    <mergeCell ref="T173:V173"/>
    <mergeCell ref="AA173:AC173"/>
    <mergeCell ref="BB171:BC171"/>
    <mergeCell ref="BH171:BI171"/>
    <mergeCell ref="C172:E172"/>
    <mergeCell ref="F172:H172"/>
    <mergeCell ref="I172:J172"/>
    <mergeCell ref="K172:O172"/>
    <mergeCell ref="T172:V172"/>
    <mergeCell ref="AA172:AC172"/>
    <mergeCell ref="BB172:BC172"/>
    <mergeCell ref="BH172:BI172"/>
    <mergeCell ref="C171:E171"/>
    <mergeCell ref="F171:H171"/>
    <mergeCell ref="I171:J171"/>
    <mergeCell ref="K171:O171"/>
    <mergeCell ref="T171:V171"/>
    <mergeCell ref="AA171:AC171"/>
    <mergeCell ref="AO171:AR171"/>
    <mergeCell ref="AO172:AR172"/>
    <mergeCell ref="C178:E178"/>
    <mergeCell ref="F178:H178"/>
    <mergeCell ref="I178:J178"/>
    <mergeCell ref="K178:O178"/>
    <mergeCell ref="T178:V178"/>
    <mergeCell ref="AA178:AC178"/>
    <mergeCell ref="BB178:BC178"/>
    <mergeCell ref="BH178:BI178"/>
    <mergeCell ref="C177:E177"/>
    <mergeCell ref="F177:H177"/>
    <mergeCell ref="I177:J177"/>
    <mergeCell ref="K177:O177"/>
    <mergeCell ref="T177:V177"/>
    <mergeCell ref="AA177:AC177"/>
    <mergeCell ref="BB175:BC175"/>
    <mergeCell ref="BH175:BI175"/>
    <mergeCell ref="C176:E176"/>
    <mergeCell ref="F176:H176"/>
    <mergeCell ref="I176:J176"/>
    <mergeCell ref="K176:O176"/>
    <mergeCell ref="T176:V176"/>
    <mergeCell ref="AA176:AC176"/>
    <mergeCell ref="BB176:BC176"/>
    <mergeCell ref="BH176:BI176"/>
    <mergeCell ref="C175:E175"/>
    <mergeCell ref="F175:H175"/>
    <mergeCell ref="I175:J175"/>
    <mergeCell ref="K175:O175"/>
    <mergeCell ref="T175:V175"/>
    <mergeCell ref="AA175:AC175"/>
    <mergeCell ref="C182:E182"/>
    <mergeCell ref="F182:H182"/>
    <mergeCell ref="I182:J182"/>
    <mergeCell ref="K182:O182"/>
    <mergeCell ref="T182:V182"/>
    <mergeCell ref="AA182:AC182"/>
    <mergeCell ref="BB182:BC182"/>
    <mergeCell ref="BH182:BI182"/>
    <mergeCell ref="C181:E181"/>
    <mergeCell ref="F181:H181"/>
    <mergeCell ref="I181:J181"/>
    <mergeCell ref="K181:O181"/>
    <mergeCell ref="T181:V181"/>
    <mergeCell ref="AA181:AC181"/>
    <mergeCell ref="BB179:BC179"/>
    <mergeCell ref="BH179:BI179"/>
    <mergeCell ref="C180:E180"/>
    <mergeCell ref="F180:H180"/>
    <mergeCell ref="I180:J180"/>
    <mergeCell ref="K180:O180"/>
    <mergeCell ref="T180:V180"/>
    <mergeCell ref="AA180:AC180"/>
    <mergeCell ref="BB180:BC180"/>
    <mergeCell ref="BH180:BI180"/>
    <mergeCell ref="C179:E179"/>
    <mergeCell ref="F179:H179"/>
    <mergeCell ref="I179:J179"/>
    <mergeCell ref="K179:O179"/>
    <mergeCell ref="T179:V179"/>
    <mergeCell ref="AA179:AC179"/>
    <mergeCell ref="AO181:AR181"/>
    <mergeCell ref="AO182:AR182"/>
    <mergeCell ref="C186:E186"/>
    <mergeCell ref="F186:H186"/>
    <mergeCell ref="I186:J186"/>
    <mergeCell ref="K186:O186"/>
    <mergeCell ref="T186:V186"/>
    <mergeCell ref="AA186:AC186"/>
    <mergeCell ref="BB186:BC186"/>
    <mergeCell ref="BH186:BI186"/>
    <mergeCell ref="C185:E185"/>
    <mergeCell ref="F185:H185"/>
    <mergeCell ref="I185:J185"/>
    <mergeCell ref="K185:O185"/>
    <mergeCell ref="T185:V185"/>
    <mergeCell ref="AA185:AC185"/>
    <mergeCell ref="BB183:BC183"/>
    <mergeCell ref="BH183:BI183"/>
    <mergeCell ref="C184:E184"/>
    <mergeCell ref="F184:H184"/>
    <mergeCell ref="I184:J184"/>
    <mergeCell ref="K184:O184"/>
    <mergeCell ref="T184:V184"/>
    <mergeCell ref="AA184:AC184"/>
    <mergeCell ref="BB184:BC184"/>
    <mergeCell ref="BH184:BI184"/>
    <mergeCell ref="C183:E183"/>
    <mergeCell ref="F183:H183"/>
    <mergeCell ref="I183:J183"/>
    <mergeCell ref="K183:O183"/>
    <mergeCell ref="T183:V183"/>
    <mergeCell ref="AA183:AC183"/>
    <mergeCell ref="AO183:AR183"/>
    <mergeCell ref="AO184:AR184"/>
    <mergeCell ref="C190:E190"/>
    <mergeCell ref="F190:H190"/>
    <mergeCell ref="I190:J190"/>
    <mergeCell ref="K190:O190"/>
    <mergeCell ref="T190:V190"/>
    <mergeCell ref="AA190:AC190"/>
    <mergeCell ref="BB190:BC190"/>
    <mergeCell ref="BH190:BI190"/>
    <mergeCell ref="C189:E189"/>
    <mergeCell ref="F189:H189"/>
    <mergeCell ref="I189:J189"/>
    <mergeCell ref="K189:O189"/>
    <mergeCell ref="T189:V189"/>
    <mergeCell ref="AA189:AC189"/>
    <mergeCell ref="BB187:BC187"/>
    <mergeCell ref="BH187:BI187"/>
    <mergeCell ref="C188:E188"/>
    <mergeCell ref="F188:H188"/>
    <mergeCell ref="I188:J188"/>
    <mergeCell ref="K188:O188"/>
    <mergeCell ref="T188:V188"/>
    <mergeCell ref="AA188:AC188"/>
    <mergeCell ref="BB188:BC188"/>
    <mergeCell ref="BH188:BI188"/>
    <mergeCell ref="C187:E187"/>
    <mergeCell ref="F187:H187"/>
    <mergeCell ref="I187:J187"/>
    <mergeCell ref="K187:O187"/>
    <mergeCell ref="T187:V187"/>
    <mergeCell ref="AA187:AC187"/>
    <mergeCell ref="AO190:AR190"/>
    <mergeCell ref="AO187:AR187"/>
    <mergeCell ref="C194:E194"/>
    <mergeCell ref="F194:H194"/>
    <mergeCell ref="I194:J194"/>
    <mergeCell ref="K194:O194"/>
    <mergeCell ref="T194:V194"/>
    <mergeCell ref="AA194:AC194"/>
    <mergeCell ref="BB194:BC194"/>
    <mergeCell ref="BH194:BI194"/>
    <mergeCell ref="C193:E193"/>
    <mergeCell ref="F193:H193"/>
    <mergeCell ref="I193:J193"/>
    <mergeCell ref="K193:O193"/>
    <mergeCell ref="T193:V193"/>
    <mergeCell ref="AA193:AC193"/>
    <mergeCell ref="BB191:BC191"/>
    <mergeCell ref="BH191:BI191"/>
    <mergeCell ref="C192:E192"/>
    <mergeCell ref="F192:H192"/>
    <mergeCell ref="I192:J192"/>
    <mergeCell ref="K192:O192"/>
    <mergeCell ref="T192:V192"/>
    <mergeCell ref="AA192:AC192"/>
    <mergeCell ref="BB192:BC192"/>
    <mergeCell ref="BH192:BI192"/>
    <mergeCell ref="C191:E191"/>
    <mergeCell ref="F191:H191"/>
    <mergeCell ref="I191:J191"/>
    <mergeCell ref="K191:O191"/>
    <mergeCell ref="T191:V191"/>
    <mergeCell ref="AA191:AC191"/>
    <mergeCell ref="AO191:AR191"/>
    <mergeCell ref="AO192:AR192"/>
    <mergeCell ref="C198:E198"/>
    <mergeCell ref="F198:H198"/>
    <mergeCell ref="I198:J198"/>
    <mergeCell ref="K198:O198"/>
    <mergeCell ref="T198:V198"/>
    <mergeCell ref="AA198:AC198"/>
    <mergeCell ref="BB198:BC198"/>
    <mergeCell ref="BH198:BI198"/>
    <mergeCell ref="C197:E197"/>
    <mergeCell ref="F197:H197"/>
    <mergeCell ref="I197:J197"/>
    <mergeCell ref="K197:O197"/>
    <mergeCell ref="T197:V197"/>
    <mergeCell ref="AA197:AC197"/>
    <mergeCell ref="BB195:BC195"/>
    <mergeCell ref="BH195:BI195"/>
    <mergeCell ref="C196:E196"/>
    <mergeCell ref="F196:H196"/>
    <mergeCell ref="I196:J196"/>
    <mergeCell ref="K196:O196"/>
    <mergeCell ref="T196:V196"/>
    <mergeCell ref="AA196:AC196"/>
    <mergeCell ref="BB196:BC196"/>
    <mergeCell ref="BH196:BI196"/>
    <mergeCell ref="C195:E195"/>
    <mergeCell ref="F195:H195"/>
    <mergeCell ref="I195:J195"/>
    <mergeCell ref="K195:O195"/>
    <mergeCell ref="T195:V195"/>
    <mergeCell ref="AA195:AC195"/>
    <mergeCell ref="BB197:BC197"/>
    <mergeCell ref="BH197:BI197"/>
    <mergeCell ref="C202:E202"/>
    <mergeCell ref="F202:H202"/>
    <mergeCell ref="I202:J202"/>
    <mergeCell ref="K202:O202"/>
    <mergeCell ref="T202:V202"/>
    <mergeCell ref="AA202:AC202"/>
    <mergeCell ref="BB202:BC202"/>
    <mergeCell ref="BH202:BI202"/>
    <mergeCell ref="C201:E201"/>
    <mergeCell ref="F201:H201"/>
    <mergeCell ref="I201:J201"/>
    <mergeCell ref="K201:O201"/>
    <mergeCell ref="T201:V201"/>
    <mergeCell ref="AA201:AC201"/>
    <mergeCell ref="BB199:BC199"/>
    <mergeCell ref="BH199:BI199"/>
    <mergeCell ref="C200:E200"/>
    <mergeCell ref="F200:H200"/>
    <mergeCell ref="I200:J200"/>
    <mergeCell ref="K200:O200"/>
    <mergeCell ref="T200:V200"/>
    <mergeCell ref="AA200:AC200"/>
    <mergeCell ref="BB200:BC200"/>
    <mergeCell ref="BH200:BI200"/>
    <mergeCell ref="C199:E199"/>
    <mergeCell ref="F199:H199"/>
    <mergeCell ref="I199:J199"/>
    <mergeCell ref="K199:O199"/>
    <mergeCell ref="T199:V199"/>
    <mergeCell ref="AA199:AC199"/>
    <mergeCell ref="C206:E206"/>
    <mergeCell ref="F206:H206"/>
    <mergeCell ref="I206:J206"/>
    <mergeCell ref="K206:O206"/>
    <mergeCell ref="T206:V206"/>
    <mergeCell ref="AA206:AC206"/>
    <mergeCell ref="BB206:BC206"/>
    <mergeCell ref="BH206:BI206"/>
    <mergeCell ref="C205:E205"/>
    <mergeCell ref="F205:H205"/>
    <mergeCell ref="I205:J205"/>
    <mergeCell ref="K205:O205"/>
    <mergeCell ref="T205:V205"/>
    <mergeCell ref="AA205:AC205"/>
    <mergeCell ref="BB203:BC203"/>
    <mergeCell ref="BH203:BI203"/>
    <mergeCell ref="C204:E204"/>
    <mergeCell ref="F204:H204"/>
    <mergeCell ref="I204:J204"/>
    <mergeCell ref="K204:O204"/>
    <mergeCell ref="T204:V204"/>
    <mergeCell ref="AA204:AC204"/>
    <mergeCell ref="BB204:BC204"/>
    <mergeCell ref="BH204:BI204"/>
    <mergeCell ref="C203:E203"/>
    <mergeCell ref="F203:H203"/>
    <mergeCell ref="I203:J203"/>
    <mergeCell ref="K203:O203"/>
    <mergeCell ref="T203:V203"/>
    <mergeCell ref="AA203:AC203"/>
    <mergeCell ref="AO204:AR204"/>
    <mergeCell ref="BB205:BC205"/>
    <mergeCell ref="C210:E210"/>
    <mergeCell ref="F210:H210"/>
    <mergeCell ref="I210:J210"/>
    <mergeCell ref="K210:O210"/>
    <mergeCell ref="T210:V210"/>
    <mergeCell ref="AA210:AC210"/>
    <mergeCell ref="BB210:BC210"/>
    <mergeCell ref="BH210:BI210"/>
    <mergeCell ref="C209:E209"/>
    <mergeCell ref="F209:H209"/>
    <mergeCell ref="I209:J209"/>
    <mergeCell ref="K209:O209"/>
    <mergeCell ref="T209:V209"/>
    <mergeCell ref="AA209:AC209"/>
    <mergeCell ref="BB207:BC207"/>
    <mergeCell ref="BH207:BI207"/>
    <mergeCell ref="C208:E208"/>
    <mergeCell ref="F208:H208"/>
    <mergeCell ref="I208:J208"/>
    <mergeCell ref="K208:O208"/>
    <mergeCell ref="T208:V208"/>
    <mergeCell ref="AA208:AC208"/>
    <mergeCell ref="BB208:BC208"/>
    <mergeCell ref="BH208:BI208"/>
    <mergeCell ref="C207:E207"/>
    <mergeCell ref="F207:H207"/>
    <mergeCell ref="I207:J207"/>
    <mergeCell ref="K207:O207"/>
    <mergeCell ref="T207:V207"/>
    <mergeCell ref="AA207:AC207"/>
    <mergeCell ref="BB209:BC209"/>
    <mergeCell ref="BH209:BI209"/>
    <mergeCell ref="C214:E214"/>
    <mergeCell ref="F214:H214"/>
    <mergeCell ref="I214:J214"/>
    <mergeCell ref="K214:O214"/>
    <mergeCell ref="T214:V214"/>
    <mergeCell ref="AA214:AC214"/>
    <mergeCell ref="BB214:BC214"/>
    <mergeCell ref="BH214:BI214"/>
    <mergeCell ref="C213:E213"/>
    <mergeCell ref="F213:H213"/>
    <mergeCell ref="I213:J213"/>
    <mergeCell ref="K213:O213"/>
    <mergeCell ref="T213:V213"/>
    <mergeCell ref="AA213:AC213"/>
    <mergeCell ref="BB211:BC211"/>
    <mergeCell ref="BH211:BI211"/>
    <mergeCell ref="C212:E212"/>
    <mergeCell ref="F212:H212"/>
    <mergeCell ref="I212:J212"/>
    <mergeCell ref="K212:O212"/>
    <mergeCell ref="T212:V212"/>
    <mergeCell ref="AA212:AC212"/>
    <mergeCell ref="BB212:BC212"/>
    <mergeCell ref="BH212:BI212"/>
    <mergeCell ref="C211:E211"/>
    <mergeCell ref="F211:H211"/>
    <mergeCell ref="I211:J211"/>
    <mergeCell ref="K211:O211"/>
    <mergeCell ref="T211:V211"/>
    <mergeCell ref="AA211:AC211"/>
    <mergeCell ref="BB213:BC213"/>
    <mergeCell ref="BH213:BI213"/>
    <mergeCell ref="C218:E218"/>
    <mergeCell ref="F218:H218"/>
    <mergeCell ref="I218:J218"/>
    <mergeCell ref="K218:O218"/>
    <mergeCell ref="T218:V218"/>
    <mergeCell ref="AA218:AC218"/>
    <mergeCell ref="BB218:BC218"/>
    <mergeCell ref="BH218:BI218"/>
    <mergeCell ref="C217:E217"/>
    <mergeCell ref="F217:H217"/>
    <mergeCell ref="I217:J217"/>
    <mergeCell ref="K217:O217"/>
    <mergeCell ref="T217:V217"/>
    <mergeCell ref="AA217:AC217"/>
    <mergeCell ref="BB215:BC215"/>
    <mergeCell ref="BH215:BI215"/>
    <mergeCell ref="C216:E216"/>
    <mergeCell ref="F216:H216"/>
    <mergeCell ref="I216:J216"/>
    <mergeCell ref="K216:O216"/>
    <mergeCell ref="T216:V216"/>
    <mergeCell ref="AA216:AC216"/>
    <mergeCell ref="BB216:BC216"/>
    <mergeCell ref="BH216:BI216"/>
    <mergeCell ref="C215:E215"/>
    <mergeCell ref="F215:H215"/>
    <mergeCell ref="I215:J215"/>
    <mergeCell ref="K215:O215"/>
    <mergeCell ref="T215:V215"/>
    <mergeCell ref="AA215:AC215"/>
    <mergeCell ref="BB217:BC217"/>
    <mergeCell ref="BH217:BI217"/>
    <mergeCell ref="C222:E222"/>
    <mergeCell ref="F222:H222"/>
    <mergeCell ref="I222:J222"/>
    <mergeCell ref="K222:O222"/>
    <mergeCell ref="T222:V222"/>
    <mergeCell ref="AA222:AC222"/>
    <mergeCell ref="BB222:BC222"/>
    <mergeCell ref="BH222:BI222"/>
    <mergeCell ref="C221:E221"/>
    <mergeCell ref="F221:H221"/>
    <mergeCell ref="I221:J221"/>
    <mergeCell ref="K221:O221"/>
    <mergeCell ref="T221:V221"/>
    <mergeCell ref="AA221:AC221"/>
    <mergeCell ref="BB219:BC219"/>
    <mergeCell ref="BH219:BI219"/>
    <mergeCell ref="C220:E220"/>
    <mergeCell ref="F220:H220"/>
    <mergeCell ref="I220:J220"/>
    <mergeCell ref="K220:O220"/>
    <mergeCell ref="T220:V220"/>
    <mergeCell ref="AA220:AC220"/>
    <mergeCell ref="BB220:BC220"/>
    <mergeCell ref="BH220:BI220"/>
    <mergeCell ref="C219:E219"/>
    <mergeCell ref="F219:H219"/>
    <mergeCell ref="I219:J219"/>
    <mergeCell ref="K219:O219"/>
    <mergeCell ref="T219:V219"/>
    <mergeCell ref="AA219:AC219"/>
    <mergeCell ref="BB221:BC221"/>
    <mergeCell ref="BH221:BI221"/>
    <mergeCell ref="BB223:BC223"/>
    <mergeCell ref="BH223:BI223"/>
    <mergeCell ref="C224:E224"/>
    <mergeCell ref="F224:H224"/>
    <mergeCell ref="I224:J224"/>
    <mergeCell ref="K224:O224"/>
    <mergeCell ref="T224:V224"/>
    <mergeCell ref="AA224:AC224"/>
    <mergeCell ref="BB224:BC224"/>
    <mergeCell ref="BH224:BI224"/>
    <mergeCell ref="C223:E223"/>
    <mergeCell ref="F223:H223"/>
    <mergeCell ref="I223:J223"/>
    <mergeCell ref="K223:O223"/>
    <mergeCell ref="T223:V223"/>
    <mergeCell ref="AA223:AC223"/>
    <mergeCell ref="BB225:BC225"/>
    <mergeCell ref="BH225:BI225"/>
    <mergeCell ref="C225:E225"/>
    <mergeCell ref="AA227:AC227"/>
    <mergeCell ref="AO227:AR227"/>
    <mergeCell ref="AO228:AR228"/>
    <mergeCell ref="C226:E226"/>
    <mergeCell ref="F226:H226"/>
    <mergeCell ref="I226:J226"/>
    <mergeCell ref="K226:O226"/>
    <mergeCell ref="T226:V226"/>
    <mergeCell ref="AA226:AC226"/>
    <mergeCell ref="BB226:BC226"/>
    <mergeCell ref="BH226:BI226"/>
    <mergeCell ref="AO226:AR226"/>
    <mergeCell ref="F225:H225"/>
    <mergeCell ref="I225:J225"/>
    <mergeCell ref="K225:O225"/>
    <mergeCell ref="T225:V225"/>
    <mergeCell ref="AA225:AC225"/>
    <mergeCell ref="C230:E230"/>
    <mergeCell ref="F230:H230"/>
    <mergeCell ref="I230:J230"/>
    <mergeCell ref="K230:O230"/>
    <mergeCell ref="T230:V230"/>
    <mergeCell ref="AA230:AC230"/>
    <mergeCell ref="BB230:BC230"/>
    <mergeCell ref="BH230:BI230"/>
    <mergeCell ref="C229:E229"/>
    <mergeCell ref="F229:H229"/>
    <mergeCell ref="I229:J229"/>
    <mergeCell ref="K229:O229"/>
    <mergeCell ref="T229:V229"/>
    <mergeCell ref="AA229:AC229"/>
    <mergeCell ref="BB227:BC227"/>
    <mergeCell ref="BH227:BI227"/>
    <mergeCell ref="BB229:BC229"/>
    <mergeCell ref="BH229:BI229"/>
    <mergeCell ref="AO230:AR230"/>
    <mergeCell ref="C228:E228"/>
    <mergeCell ref="F228:H228"/>
    <mergeCell ref="I228:J228"/>
    <mergeCell ref="K228:O228"/>
    <mergeCell ref="T228:V228"/>
    <mergeCell ref="AA228:AC228"/>
    <mergeCell ref="BB228:BC228"/>
    <mergeCell ref="BH228:BI228"/>
    <mergeCell ref="C227:E227"/>
    <mergeCell ref="F227:H227"/>
    <mergeCell ref="I227:J227"/>
    <mergeCell ref="K227:O227"/>
    <mergeCell ref="T227:V227"/>
    <mergeCell ref="BH205:BI205"/>
    <mergeCell ref="BB201:BC201"/>
    <mergeCell ref="BH201:BI201"/>
    <mergeCell ref="BB177:BC177"/>
    <mergeCell ref="BH177:BI177"/>
    <mergeCell ref="BB173:BC173"/>
    <mergeCell ref="BH173:BI173"/>
    <mergeCell ref="BB169:BC169"/>
    <mergeCell ref="BH169:BI169"/>
    <mergeCell ref="BB165:BC165"/>
    <mergeCell ref="BH165:BI165"/>
    <mergeCell ref="BB161:BC161"/>
    <mergeCell ref="BH161:BI161"/>
    <mergeCell ref="BB157:BC157"/>
    <mergeCell ref="BH157:BI157"/>
    <mergeCell ref="BB153:BC153"/>
    <mergeCell ref="BH153:BI153"/>
    <mergeCell ref="BB193:BC193"/>
    <mergeCell ref="BH193:BI193"/>
    <mergeCell ref="BB189:BC189"/>
    <mergeCell ref="BH189:BI189"/>
    <mergeCell ref="BB185:BC185"/>
    <mergeCell ref="BH185:BI185"/>
    <mergeCell ref="BB181:BC181"/>
    <mergeCell ref="BH181:BI181"/>
    <mergeCell ref="BN16:BR16"/>
    <mergeCell ref="BL15:BM15"/>
    <mergeCell ref="BS13:BT13"/>
    <mergeCell ref="BQ9:BR9"/>
    <mergeCell ref="BP6:BR6"/>
    <mergeCell ref="BN9:BP9"/>
    <mergeCell ref="BS11:BT11"/>
    <mergeCell ref="BS10:BT10"/>
    <mergeCell ref="BF8:BJ9"/>
    <mergeCell ref="BP7:BR7"/>
    <mergeCell ref="BN10:BO11"/>
    <mergeCell ref="BL9:BM9"/>
    <mergeCell ref="BN4:BO5"/>
    <mergeCell ref="BN12:BO13"/>
    <mergeCell ref="BQ10:BR10"/>
    <mergeCell ref="BQ11:BR11"/>
    <mergeCell ref="BQ12:BR12"/>
    <mergeCell ref="BQ13:BR13"/>
    <mergeCell ref="BF11:BK11"/>
    <mergeCell ref="BL11:BM11"/>
    <mergeCell ref="CZ9:DA9"/>
    <mergeCell ref="CZ10:DA10"/>
    <mergeCell ref="CZ11:DA11"/>
    <mergeCell ref="CZ8:DA8"/>
    <mergeCell ref="CZ12:CZ13"/>
    <mergeCell ref="CZ14:CZ15"/>
    <mergeCell ref="CZ6:DA6"/>
    <mergeCell ref="CZ7:DA7"/>
    <mergeCell ref="BF12:BK12"/>
    <mergeCell ref="BF13:BM13"/>
    <mergeCell ref="AU11:AV11"/>
    <mergeCell ref="AW11:AZ11"/>
    <mergeCell ref="BA11:BC11"/>
    <mergeCell ref="AJ10:AP10"/>
    <mergeCell ref="AQ10:AT11"/>
    <mergeCell ref="BN6:BO7"/>
    <mergeCell ref="BS12:BT12"/>
    <mergeCell ref="AJ8:AK9"/>
    <mergeCell ref="AM8:AP8"/>
    <mergeCell ref="AQ8:BE8"/>
    <mergeCell ref="AJ12:AL12"/>
    <mergeCell ref="AM12:AP12"/>
    <mergeCell ref="AU10:AV10"/>
    <mergeCell ref="AW10:AZ10"/>
    <mergeCell ref="AU12:AV12"/>
    <mergeCell ref="AW12:AZ12"/>
    <mergeCell ref="BA10:BC10"/>
    <mergeCell ref="BN15:BR15"/>
    <mergeCell ref="BD11:BE11"/>
    <mergeCell ref="BU9:BV9"/>
    <mergeCell ref="BU6:BV7"/>
    <mergeCell ref="AJ11:AL11"/>
    <mergeCell ref="AH26:AH30"/>
    <mergeCell ref="M12:T12"/>
    <mergeCell ref="J7:T7"/>
    <mergeCell ref="AJ6:AK7"/>
    <mergeCell ref="AM6:AP6"/>
    <mergeCell ref="AQ6:AT7"/>
    <mergeCell ref="AU6:AZ6"/>
    <mergeCell ref="BD10:BE10"/>
    <mergeCell ref="AJ13:AP13"/>
    <mergeCell ref="AU13:AV13"/>
    <mergeCell ref="AQ14:BE14"/>
    <mergeCell ref="AJ15:AL15"/>
    <mergeCell ref="AM15:AP15"/>
    <mergeCell ref="AQ15:AZ15"/>
    <mergeCell ref="BA15:BE15"/>
    <mergeCell ref="AW13:AZ13"/>
    <mergeCell ref="BA13:BC13"/>
    <mergeCell ref="BD13:BE13"/>
    <mergeCell ref="AD13:AI14"/>
    <mergeCell ref="AD15:AI16"/>
    <mergeCell ref="AD9:AI10"/>
    <mergeCell ref="BA16:BE16"/>
    <mergeCell ref="AD7:AI8"/>
    <mergeCell ref="F12:L12"/>
    <mergeCell ref="U7:AC8"/>
    <mergeCell ref="G15:T15"/>
    <mergeCell ref="U15:AC16"/>
    <mergeCell ref="U13:AC14"/>
    <mergeCell ref="BD9:BE9"/>
    <mergeCell ref="U11:AC12"/>
    <mergeCell ref="U9:AC10"/>
    <mergeCell ref="AJ14:AL14"/>
  </mergeCells>
  <phoneticPr fontId="2"/>
  <conditionalFormatting sqref="BD4 BD6 BD10:BD13 BS15:BS16 BA15:BA16 CJ6 CG12:CI12 CG8:CI8 CG6 BZ4:CE4 BZ6:CE6 BZ10:CE13 BU6 BU4 BW4:BX4 BW6:BX6 BU10:BU13 BW10:BX13">
    <cfRule type="containsText" dxfId="11" priority="48" operator="containsText" text="非達成">
      <formula>NOT(ISERROR(SEARCH("非達成",BA4)))</formula>
    </cfRule>
  </conditionalFormatting>
  <conditionalFormatting sqref="BD31:BD230 BF31:BF230 BJ31:BJ230">
    <cfRule type="containsText" dxfId="10" priority="46" operator="containsText" text="×">
      <formula>NOT(ISERROR(SEARCH("×",BD31)))</formula>
    </cfRule>
  </conditionalFormatting>
  <conditionalFormatting sqref="AD18:AZ26 AD27:AG30 AI27:AZ30 AD31:AZ230">
    <cfRule type="expression" dxfId="9" priority="45">
      <formula>AND($F$2="■",$F$3="□")</formula>
    </cfRule>
  </conditionalFormatting>
  <conditionalFormatting sqref="AD9:AI16 BF3:BN3 BF8:BN8 BN5:BT5 BF4:BU4 BF6:BU6 BF7:BT7 BF14:BN14 BF9:BU13 BF15:BS16 BF2">
    <cfRule type="expression" dxfId="8" priority="14">
      <formula>$I$4="■"</formula>
    </cfRule>
  </conditionalFormatting>
  <conditionalFormatting sqref="U2:AI16 BF5:BL5">
    <cfRule type="expression" dxfId="7" priority="12">
      <formula>$I$4="■"</formula>
    </cfRule>
  </conditionalFormatting>
  <conditionalFormatting sqref="CB31:CE230">
    <cfRule type="containsText" dxfId="6" priority="11" operator="containsText" text="×">
      <formula>NOT(ISERROR(SEARCH("×",CB31)))</formula>
    </cfRule>
  </conditionalFormatting>
  <conditionalFormatting sqref="AS31:AS230">
    <cfRule type="containsText" dxfId="5" priority="8" operator="containsText" text="×">
      <formula>NOT(ISERROR(SEARCH("×",AS31)))</formula>
    </cfRule>
  </conditionalFormatting>
  <conditionalFormatting sqref="J7:T7">
    <cfRule type="containsText" dxfId="4" priority="7" operator="containsText" text="エラー：1.住戸番号の右横の住戸数を入力してください">
      <formula>NOT(ISERROR(SEARCH("エラー：1.住戸番号の右横の住戸数を入力してください",J7)))</formula>
    </cfRule>
  </conditionalFormatting>
  <conditionalFormatting sqref="U2:AI16">
    <cfRule type="expression" dxfId="3" priority="3">
      <formula>$I$4="■"</formula>
    </cfRule>
    <cfRule type="expression" dxfId="2" priority="4">
      <formula>$I$4="■"</formula>
    </cfRule>
  </conditionalFormatting>
  <conditionalFormatting sqref="BL16:BM16 AM16:AP16">
    <cfRule type="containsText" dxfId="1" priority="1" operator="containsText" text="NG">
      <formula>NOT(ISERROR(SEARCH("NG",AM16)))</formula>
    </cfRule>
  </conditionalFormatting>
  <dataValidations count="7">
    <dataValidation type="list" allowBlank="1" showInputMessage="1" showErrorMessage="1" sqref="AM31:AN230 F8:F11 AK31:AK230 AY31:AZ230 AT31:AW230 F13:F14 N11 AD31:AI230 H14 I4:I5 F2:F5 P31:S230 W31:Z230" xr:uid="{D2BE6159-E828-435C-91EB-2B09420778BF}">
      <formula1>"■,□"</formula1>
    </dataValidation>
    <dataValidation type="list" allowBlank="1" showInputMessage="1" sqref="K31:O230" xr:uid="{34AAF141-7EC7-4621-A979-0A15EDDFFF7D}">
      <formula1>用途2</formula1>
    </dataValidation>
    <dataValidation allowBlank="1" sqref="AJ31:AJ230 AL31:AL230" xr:uid="{A16FCB8D-AD34-407B-B5A7-B7518332E1AC}"/>
    <dataValidation type="list" allowBlank="1" showInputMessage="1" showErrorMessage="1" prompt="上記以外に記載図書がある場合は選択し、_x000a_図書名を記載してください。" sqref="F15:F16" xr:uid="{3A51B5E2-C654-4E63-AC1D-6F637B693AD9}">
      <formula1>"■,□"</formula1>
    </dataValidation>
    <dataValidation type="list" allowBlank="1" showInputMessage="1" showErrorMessage="1" prompt="目安高熱費の表示を希望する場合は_x000a_ガス設備等を選択します。" sqref="AX31:AX230" xr:uid="{85EAE0CA-EC1A-4093-9418-1C3C3FE1CB5A}">
      <formula1>"■,□"</formula1>
    </dataValidation>
    <dataValidation allowBlank="1" showInputMessage="1" showErrorMessage="1" promptTitle="住戸数は必ず入力が必要です。" sqref="I32:J230" xr:uid="{D96ECDC7-B7E9-4DC7-92E0-FA1FBB8D3317}"/>
    <dataValidation type="textLength" allowBlank="1" showInputMessage="1" showErrorMessage="1" promptTitle="住戸数は必ず入力が必要です。" sqref="I31:J31" xr:uid="{BA76432D-EEB5-44E1-B206-327D3786D70D}">
      <formula1>0</formula1>
      <formula2>100</formula2>
    </dataValidation>
  </dataValidations>
  <printOptions horizontalCentered="1"/>
  <pageMargins left="0.47244094488188981" right="0.31496062992125984" top="0.47244094488188981" bottom="0.39370078740157483" header="0.27559055118110237" footer="0.19685039370078741"/>
  <pageSetup paperSize="8" scale="67" fitToWidth="3" fitToHeight="0" pageOrder="overThenDown" orientation="landscape" r:id="rId1"/>
  <headerFooter>
    <oddHeader>&amp;R&amp;"ＭＳ Ｐ明朝,標準"&amp;10（第&amp;P面）</oddHeader>
    <oddFooter>&amp;L&amp;"Meiryo UI,標準"&amp;9HP住920-5（Ver.20250401）&amp;R&amp;"Meiryo UI,標準"&amp;9Copyright 2016-2025 Houseplus Corporation</oddFooter>
  </headerFooter>
  <rowBreaks count="3" manualBreakCount="3">
    <brk id="65" max="76" man="1"/>
    <brk id="120" max="76" man="1"/>
    <brk id="180" max="75" man="1"/>
  </rowBreaks>
  <colBreaks count="1" manualBreakCount="1">
    <brk id="78" max="229" man="1"/>
  </colBreaks>
  <ignoredErrors>
    <ignoredError sqref="AW11 BA12 BQ11:BQ12" 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5367F4E-F786-45DA-A6EF-D42483CDBDEB}">
          <x14:formula1>
            <xm:f>別紙mast!$O$2:$O$7</xm:f>
          </x14:formula1>
          <xm:sqref>AO31:AR230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EF260-6190-40F5-9611-D9085567BCAD}">
  <dimension ref="A1:CA1055"/>
  <sheetViews>
    <sheetView showGridLines="0" zoomScale="70" zoomScaleNormal="70" zoomScaleSheetLayoutView="70" zoomScalePageLayoutView="70" workbookViewId="0">
      <selection activeCell="R14" sqref="R14:AB14"/>
    </sheetView>
  </sheetViews>
  <sheetFormatPr defaultRowHeight="13.5"/>
  <cols>
    <col min="1" max="80" width="2.875" customWidth="1"/>
  </cols>
  <sheetData>
    <row r="1" spans="1:79" ht="40.5" customHeight="1">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row>
    <row r="2" spans="1:79" ht="23.1" customHeigh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row>
    <row r="3" spans="1:79" ht="23.1" customHeight="1">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row>
    <row r="4" spans="1:79" ht="23.1" customHeight="1">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row>
    <row r="5" spans="1:79" ht="23.1" customHeight="1">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row>
    <row r="6" spans="1:79" ht="23.1" customHeight="1">
      <c r="A6" s="139"/>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row>
    <row r="7" spans="1:79" ht="23.1" customHeight="1">
      <c r="A7" s="139"/>
      <c r="B7" s="139"/>
      <c r="C7" s="940"/>
      <c r="D7" s="940"/>
      <c r="E7" s="940"/>
      <c r="F7" s="940"/>
      <c r="G7" s="940"/>
      <c r="H7" s="940"/>
      <c r="I7" s="940"/>
      <c r="J7" s="940"/>
      <c r="K7" s="940"/>
      <c r="L7" s="940"/>
      <c r="M7" s="940"/>
      <c r="N7" s="940"/>
      <c r="O7" s="940"/>
      <c r="P7" s="940"/>
      <c r="Q7" s="940"/>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row>
    <row r="8" spans="1:79" ht="23.1" customHeight="1">
      <c r="A8" s="139"/>
      <c r="B8" s="139"/>
      <c r="C8" s="938"/>
      <c r="D8" s="938"/>
      <c r="E8" s="938"/>
      <c r="F8" s="938"/>
      <c r="G8" s="938"/>
      <c r="H8" s="938"/>
      <c r="I8" s="938"/>
      <c r="J8" s="938"/>
      <c r="K8" s="938"/>
      <c r="L8" s="938"/>
      <c r="M8" s="938"/>
      <c r="N8" s="941"/>
      <c r="O8" s="941"/>
      <c r="P8" s="941"/>
      <c r="Q8" s="941"/>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row>
    <row r="9" spans="1:79" ht="23.1" customHeight="1">
      <c r="A9" s="139"/>
      <c r="B9" s="139"/>
      <c r="C9" s="938"/>
      <c r="D9" s="938"/>
      <c r="E9" s="938"/>
      <c r="F9" s="938"/>
      <c r="G9" s="938"/>
      <c r="H9" s="938"/>
      <c r="I9" s="938"/>
      <c r="J9" s="938"/>
      <c r="K9" s="938"/>
      <c r="L9" s="938"/>
      <c r="M9" s="938"/>
      <c r="N9" s="939"/>
      <c r="O9" s="939"/>
      <c r="P9" s="939"/>
      <c r="Q9" s="9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row>
    <row r="10" spans="1:79" ht="23.1" customHeight="1">
      <c r="A10" s="139"/>
      <c r="B10" s="139"/>
      <c r="C10" s="938"/>
      <c r="D10" s="938"/>
      <c r="E10" s="938"/>
      <c r="F10" s="938"/>
      <c r="G10" s="938"/>
      <c r="H10" s="938"/>
      <c r="I10" s="938"/>
      <c r="J10" s="938"/>
      <c r="K10" s="938"/>
      <c r="L10" s="938"/>
      <c r="M10" s="938"/>
      <c r="N10" s="939"/>
      <c r="O10" s="939"/>
      <c r="P10" s="939"/>
      <c r="Q10" s="9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row>
    <row r="11" spans="1:79" ht="23.1" customHeight="1">
      <c r="A11" s="139"/>
      <c r="B11" s="139"/>
      <c r="C11" s="938"/>
      <c r="D11" s="938"/>
      <c r="E11" s="938"/>
      <c r="F11" s="938"/>
      <c r="G11" s="938"/>
      <c r="H11" s="938"/>
      <c r="I11" s="938"/>
      <c r="J11" s="938"/>
      <c r="K11" s="938"/>
      <c r="L11" s="938"/>
      <c r="M11" s="938"/>
      <c r="N11" s="939"/>
      <c r="O11" s="939"/>
      <c r="P11" s="939"/>
      <c r="Q11" s="9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row>
    <row r="12" spans="1:79" ht="23.1" customHeight="1">
      <c r="A12" s="139"/>
      <c r="B12" s="139"/>
      <c r="C12" s="938"/>
      <c r="D12" s="938"/>
      <c r="E12" s="938"/>
      <c r="F12" s="938"/>
      <c r="G12" s="938"/>
      <c r="H12" s="938"/>
      <c r="I12" s="938"/>
      <c r="J12" s="938"/>
      <c r="K12" s="938"/>
      <c r="L12" s="938"/>
      <c r="M12" s="938"/>
      <c r="N12" s="939"/>
      <c r="O12" s="939"/>
      <c r="P12" s="939"/>
      <c r="Q12" s="9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row>
    <row r="13" spans="1:79" ht="23.1" customHeight="1">
      <c r="A13" s="139"/>
      <c r="B13" s="139"/>
      <c r="C13" s="938"/>
      <c r="D13" s="938"/>
      <c r="E13" s="938"/>
      <c r="F13" s="938"/>
      <c r="G13" s="938"/>
      <c r="H13" s="938"/>
      <c r="I13" s="938"/>
      <c r="J13" s="938"/>
      <c r="K13" s="938"/>
      <c r="L13" s="938"/>
      <c r="M13" s="938"/>
      <c r="N13" s="939"/>
      <c r="O13" s="939"/>
      <c r="P13" s="939"/>
      <c r="Q13" s="9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row>
    <row r="14" spans="1:79" ht="23.1" customHeight="1">
      <c r="A14" s="139"/>
      <c r="B14" s="139"/>
      <c r="C14" s="938"/>
      <c r="D14" s="938"/>
      <c r="E14" s="938"/>
      <c r="F14" s="938"/>
      <c r="G14" s="938"/>
      <c r="H14" s="938"/>
      <c r="I14" s="938"/>
      <c r="J14" s="938"/>
      <c r="K14" s="938"/>
      <c r="L14" s="938"/>
      <c r="M14" s="938"/>
      <c r="N14" s="942"/>
      <c r="O14" s="942"/>
      <c r="P14" s="942"/>
      <c r="Q14" s="942"/>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row>
    <row r="15" spans="1:79" ht="23.1" customHeight="1">
      <c r="A15" s="139"/>
      <c r="B15" s="139"/>
      <c r="C15" s="938"/>
      <c r="D15" s="938"/>
      <c r="E15" s="938"/>
      <c r="F15" s="938"/>
      <c r="G15" s="938"/>
      <c r="H15" s="938"/>
      <c r="I15" s="938"/>
      <c r="J15" s="938"/>
      <c r="K15" s="938"/>
      <c r="L15" s="938"/>
      <c r="M15" s="938"/>
      <c r="N15" s="942"/>
      <c r="O15" s="942"/>
      <c r="P15" s="942"/>
      <c r="Q15" s="942"/>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row>
    <row r="16" spans="1:79" ht="23.1" customHeight="1">
      <c r="A16" s="139"/>
      <c r="B16" s="139"/>
      <c r="C16" s="938"/>
      <c r="D16" s="938"/>
      <c r="E16" s="938"/>
      <c r="F16" s="938"/>
      <c r="G16" s="938"/>
      <c r="H16" s="938"/>
      <c r="I16" s="938"/>
      <c r="J16" s="938"/>
      <c r="K16" s="938"/>
      <c r="L16" s="938"/>
      <c r="M16" s="938"/>
      <c r="N16" s="942"/>
      <c r="O16" s="942"/>
      <c r="P16" s="942"/>
      <c r="Q16" s="942"/>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row>
    <row r="17" spans="1:79" ht="23.1" customHeight="1">
      <c r="A17" s="139"/>
      <c r="B17" s="139"/>
      <c r="C17" s="938"/>
      <c r="D17" s="938"/>
      <c r="E17" s="938"/>
      <c r="F17" s="938"/>
      <c r="G17" s="938"/>
      <c r="H17" s="938"/>
      <c r="I17" s="938"/>
      <c r="J17" s="938"/>
      <c r="K17" s="938"/>
      <c r="L17" s="938"/>
      <c r="M17" s="938"/>
      <c r="N17" s="942"/>
      <c r="O17" s="942"/>
      <c r="P17" s="942"/>
      <c r="Q17" s="942"/>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row>
    <row r="18" spans="1:79" ht="23.1" customHeight="1">
      <c r="A18" s="139"/>
      <c r="B18" s="139"/>
      <c r="C18" s="938"/>
      <c r="D18" s="938"/>
      <c r="E18" s="938"/>
      <c r="F18" s="938"/>
      <c r="G18" s="938"/>
      <c r="H18" s="938"/>
      <c r="I18" s="938"/>
      <c r="J18" s="938"/>
      <c r="K18" s="938"/>
      <c r="L18" s="938"/>
      <c r="M18" s="938"/>
      <c r="N18" s="942"/>
      <c r="O18" s="942"/>
      <c r="P18" s="942"/>
      <c r="Q18" s="942"/>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row>
    <row r="19" spans="1:79" ht="23.1" customHeight="1">
      <c r="A19" s="139"/>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row>
    <row r="20" spans="1:79" ht="23.1" customHeight="1">
      <c r="A20" s="13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row>
    <row r="21" spans="1:79" ht="23.1" customHeight="1">
      <c r="A21" s="139"/>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row>
    <row r="22" spans="1:79" ht="23.1" customHeight="1">
      <c r="A22" s="139"/>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row>
    <row r="23" spans="1:79" ht="23.1" customHeight="1">
      <c r="A23" s="139"/>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row>
    <row r="24" spans="1:79" ht="23.1" customHeight="1">
      <c r="A24" s="139"/>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row>
    <row r="25" spans="1:79" ht="23.1" customHeight="1">
      <c r="A25" s="139"/>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row>
    <row r="26" spans="1:79" ht="23.1" customHeight="1">
      <c r="A26" s="139"/>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row>
    <row r="27" spans="1:79" ht="23.1" customHeight="1">
      <c r="A27" s="139"/>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row>
    <row r="28" spans="1:79" ht="23.1" customHeight="1">
      <c r="A28" s="139"/>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row>
    <row r="29" spans="1:79" ht="23.1" customHeight="1">
      <c r="A29" s="139"/>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row>
    <row r="30" spans="1:79" ht="23.1" customHeight="1">
      <c r="A30" s="139"/>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row>
    <row r="31" spans="1:79" ht="23.1" customHeight="1">
      <c r="A31" s="139"/>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row>
    <row r="32" spans="1:79" ht="23.1" customHeight="1">
      <c r="A32" s="139"/>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row>
    <row r="33" spans="1:79" ht="23.1" customHeight="1">
      <c r="A33" s="139"/>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row>
    <row r="34" spans="1:79" ht="23.1" customHeight="1">
      <c r="A34" s="139"/>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row>
    <row r="35" spans="1:79" ht="23.1" customHeight="1">
      <c r="A35" s="139"/>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row>
    <row r="36" spans="1:79" ht="23.1" customHeight="1">
      <c r="A36" s="139"/>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row>
    <row r="37" spans="1:79" ht="23.1" customHeight="1">
      <c r="A37" s="139"/>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row>
    <row r="38" spans="1:79" ht="23.1" customHeight="1">
      <c r="A38" s="139"/>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row>
    <row r="39" spans="1:79" ht="23.1" customHeight="1">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row>
    <row r="40" spans="1:79" ht="23.1" customHeight="1">
      <c r="A40" s="139"/>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row>
    <row r="41" spans="1:79" ht="23.1" customHeight="1">
      <c r="A41" s="139"/>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row>
    <row r="42" spans="1:79" ht="23.1" customHeight="1">
      <c r="A42" s="139"/>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row>
    <row r="43" spans="1:79" ht="23.1" customHeight="1">
      <c r="A43" s="139"/>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row>
    <row r="44" spans="1:79" ht="23.1" customHeight="1">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row>
    <row r="45" spans="1:79" ht="23.1" customHeight="1">
      <c r="A45" s="139"/>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row>
    <row r="46" spans="1:79" ht="23.1" customHeight="1">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row>
    <row r="47" spans="1:79" ht="23.1" customHeight="1">
      <c r="A47" s="139"/>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row>
    <row r="48" spans="1:79" ht="23.1" customHeight="1">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row>
    <row r="49" spans="1:79" ht="23.1" customHeight="1">
      <c r="A49" s="13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row>
    <row r="50" spans="1:79" ht="23.1" customHeight="1">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V50" s="139"/>
      <c r="BW50" s="139"/>
      <c r="BX50" s="139"/>
      <c r="BY50" s="139"/>
      <c r="BZ50" s="139"/>
      <c r="CA50" s="139"/>
    </row>
    <row r="51" spans="1:79" ht="23.1" customHeight="1">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row>
    <row r="52" spans="1:79" ht="23.1" customHeight="1">
      <c r="A52" s="139"/>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row>
    <row r="53" spans="1:79" ht="23.1" customHeight="1">
      <c r="A53" s="13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row>
    <row r="54" spans="1:79" ht="23.1" customHeight="1">
      <c r="A54" s="139"/>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row>
    <row r="55" spans="1:79" ht="23.1" customHeight="1">
      <c r="A55" s="139"/>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row>
    <row r="56" spans="1:79" ht="23.1" customHeight="1">
      <c r="A56" s="139"/>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row>
    <row r="57" spans="1:79" ht="23.1" customHeight="1">
      <c r="A57" s="13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row>
    <row r="58" spans="1:79" ht="23.1" customHeight="1">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139"/>
      <c r="BZ58" s="139"/>
      <c r="CA58" s="139"/>
    </row>
    <row r="59" spans="1:79" ht="23.1" customHeight="1">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row>
    <row r="60" spans="1:79" ht="23.1" customHeight="1">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row>
    <row r="61" spans="1:79" ht="23.1" customHeight="1">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row>
    <row r="62" spans="1:79" ht="23.1" customHeight="1">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row>
    <row r="63" spans="1:79" ht="23.1" customHeight="1">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row>
    <row r="64" spans="1:79" ht="23.1" customHeight="1">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row>
    <row r="65" spans="1:79" ht="23.1" customHeight="1">
      <c r="A65" s="139"/>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row>
    <row r="66" spans="1:79" ht="23.1" customHeight="1">
      <c r="A66" s="139"/>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row>
    <row r="67" spans="1:79" ht="23.1" customHeight="1">
      <c r="A67" s="139"/>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row>
    <row r="68" spans="1:79" ht="23.1" customHeight="1">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row>
    <row r="69" spans="1:79" ht="23.1" customHeight="1">
      <c r="A69" s="139"/>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row>
    <row r="70" spans="1:79" ht="23.1" customHeight="1">
      <c r="A70" s="139"/>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row>
    <row r="71" spans="1:79" ht="23.1" customHeight="1">
      <c r="A71" s="139"/>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row>
    <row r="72" spans="1:79" ht="23.1" customHeight="1">
      <c r="A72" s="139"/>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row>
    <row r="73" spans="1:79" ht="23.1" customHeight="1">
      <c r="A73" s="139"/>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row>
    <row r="74" spans="1:79" ht="23.1" customHeight="1">
      <c r="A74" s="139"/>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row>
    <row r="75" spans="1:79" ht="23.1" customHeight="1">
      <c r="A75" s="139"/>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row>
    <row r="76" spans="1:79" ht="23.1" customHeight="1">
      <c r="A76" s="139"/>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row>
    <row r="77" spans="1:79" ht="23.1" customHeight="1">
      <c r="A77" s="139"/>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row>
    <row r="78" spans="1:79" ht="23.1" customHeight="1">
      <c r="A78" s="139"/>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row>
    <row r="79" spans="1:79" ht="23.1" customHeight="1">
      <c r="A79" s="139"/>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row>
    <row r="80" spans="1:79" ht="23.1" customHeight="1">
      <c r="A80" s="139"/>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c r="BW80" s="139"/>
      <c r="BX80" s="139"/>
      <c r="BY80" s="139"/>
      <c r="BZ80" s="139"/>
      <c r="CA80" s="139"/>
    </row>
    <row r="81" spans="1:79" ht="23.1" customHeight="1">
      <c r="A81" s="139"/>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39"/>
      <c r="BV81" s="139"/>
      <c r="BW81" s="139"/>
      <c r="BX81" s="139"/>
      <c r="BY81" s="139"/>
      <c r="BZ81" s="139"/>
      <c r="CA81" s="139"/>
    </row>
    <row r="82" spans="1:79" ht="23.1" customHeight="1">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39"/>
      <c r="BY82" s="139"/>
      <c r="BZ82" s="139"/>
      <c r="CA82" s="139"/>
    </row>
    <row r="83" spans="1:79" ht="22.5" customHeight="1">
      <c r="A83" s="139"/>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H83" s="139"/>
      <c r="BI83" s="139"/>
      <c r="BJ83" s="139"/>
      <c r="BK83" s="139"/>
      <c r="BL83" s="139"/>
      <c r="BM83" s="139"/>
      <c r="BN83" s="139"/>
      <c r="BO83" s="139"/>
      <c r="BP83" s="139"/>
      <c r="BQ83" s="139"/>
      <c r="BR83" s="139"/>
      <c r="BS83" s="139"/>
      <c r="BT83" s="139"/>
      <c r="BU83" s="139"/>
      <c r="BV83" s="139"/>
      <c r="BW83" s="139"/>
      <c r="BX83" s="139"/>
      <c r="BY83" s="139"/>
      <c r="BZ83" s="139"/>
      <c r="CA83" s="139"/>
    </row>
    <row r="84" spans="1:79" ht="23.1" customHeight="1">
      <c r="A84" s="139"/>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139"/>
      <c r="BF84" s="139"/>
      <c r="BG84" s="139"/>
      <c r="BH84" s="139"/>
      <c r="BI84" s="139"/>
      <c r="BJ84" s="139"/>
      <c r="BK84" s="139"/>
      <c r="BL84" s="139"/>
      <c r="BM84" s="139"/>
      <c r="BN84" s="139"/>
      <c r="BO84" s="139"/>
      <c r="BP84" s="139"/>
      <c r="BQ84" s="139"/>
      <c r="BR84" s="139"/>
      <c r="BS84" s="139"/>
      <c r="BT84" s="139"/>
      <c r="BU84" s="139"/>
      <c r="BV84" s="139"/>
      <c r="BW84" s="139"/>
      <c r="BX84" s="139"/>
      <c r="BY84" s="139"/>
      <c r="BZ84" s="139"/>
      <c r="CA84" s="139"/>
    </row>
    <row r="85" spans="1:79" ht="23.1" customHeight="1">
      <c r="A85" s="139"/>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O85" s="139"/>
      <c r="AP85" s="139"/>
      <c r="AQ85" s="139"/>
      <c r="AR85" s="139"/>
      <c r="AS85" s="139"/>
      <c r="AT85" s="139"/>
      <c r="AU85" s="139"/>
      <c r="AV85" s="139"/>
      <c r="AW85" s="139"/>
      <c r="AX85" s="139"/>
      <c r="AY85" s="139"/>
      <c r="AZ85" s="139"/>
      <c r="BA85" s="139"/>
      <c r="BB85" s="139"/>
      <c r="BC85" s="139"/>
      <c r="BD85" s="139"/>
      <c r="BE85" s="139"/>
      <c r="BF85" s="139"/>
      <c r="BG85" s="139"/>
      <c r="BH85" s="139"/>
      <c r="BI85" s="139"/>
      <c r="BJ85" s="139"/>
      <c r="BK85" s="139"/>
      <c r="BL85" s="139"/>
      <c r="BM85" s="139"/>
      <c r="BN85" s="139"/>
      <c r="BO85" s="139"/>
      <c r="BP85" s="139"/>
      <c r="BQ85" s="139"/>
      <c r="BR85" s="139"/>
      <c r="BS85" s="139"/>
      <c r="BT85" s="139"/>
      <c r="BU85" s="139"/>
      <c r="BV85" s="139"/>
      <c r="BW85" s="139"/>
      <c r="BX85" s="139"/>
      <c r="BY85" s="139"/>
      <c r="BZ85" s="139"/>
      <c r="CA85" s="139"/>
    </row>
    <row r="86" spans="1:79" ht="23.1" customHeight="1">
      <c r="A86" s="139"/>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c r="AZ86" s="139"/>
      <c r="BA86" s="139"/>
      <c r="BB86" s="139"/>
      <c r="BC86" s="139"/>
      <c r="BD86" s="139"/>
      <c r="BE86" s="139"/>
      <c r="BF86" s="139"/>
      <c r="BG86" s="139"/>
      <c r="BH86" s="139"/>
      <c r="BI86" s="139"/>
      <c r="BJ86" s="139"/>
      <c r="BK86" s="139"/>
      <c r="BL86" s="139"/>
      <c r="BM86" s="139"/>
      <c r="BN86" s="139"/>
      <c r="BO86" s="139"/>
      <c r="BP86" s="139"/>
      <c r="BQ86" s="139"/>
      <c r="BR86" s="139"/>
      <c r="BS86" s="139"/>
      <c r="BT86" s="139"/>
      <c r="BU86" s="139"/>
      <c r="BV86" s="139"/>
      <c r="BW86" s="139"/>
      <c r="BX86" s="139"/>
      <c r="BY86" s="139"/>
      <c r="BZ86" s="139"/>
      <c r="CA86" s="139"/>
    </row>
    <row r="87" spans="1:79" ht="23.1" customHeight="1">
      <c r="A87" s="139"/>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row>
    <row r="88" spans="1:79" ht="23.1" customHeight="1">
      <c r="A88" s="139"/>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39"/>
      <c r="BR88" s="139"/>
      <c r="BS88" s="139"/>
      <c r="BT88" s="139"/>
      <c r="BU88" s="139"/>
      <c r="BV88" s="139"/>
      <c r="BW88" s="139"/>
      <c r="BX88" s="139"/>
      <c r="BY88" s="139"/>
      <c r="BZ88" s="139"/>
      <c r="CA88" s="139"/>
    </row>
    <row r="89" spans="1:79" ht="23.1" customHeight="1">
      <c r="A89" s="139"/>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c r="AZ89" s="139"/>
      <c r="BA89" s="139"/>
      <c r="BB89" s="139"/>
      <c r="BC89" s="139"/>
      <c r="BD89" s="139"/>
      <c r="BE89" s="139"/>
      <c r="BF89" s="139"/>
      <c r="BG89" s="139"/>
      <c r="BH89" s="139"/>
      <c r="BI89" s="139"/>
      <c r="BJ89" s="139"/>
      <c r="BK89" s="139"/>
      <c r="BL89" s="139"/>
      <c r="BM89" s="139"/>
      <c r="BN89" s="139"/>
      <c r="BO89" s="139"/>
      <c r="BP89" s="139"/>
      <c r="BQ89" s="139"/>
      <c r="BR89" s="139"/>
      <c r="BS89" s="139"/>
      <c r="BT89" s="139"/>
      <c r="BU89" s="139"/>
      <c r="BV89" s="139"/>
      <c r="BW89" s="139"/>
      <c r="BX89" s="139"/>
      <c r="BY89" s="139"/>
      <c r="BZ89" s="139"/>
      <c r="CA89" s="139"/>
    </row>
    <row r="90" spans="1:79" ht="23.1" customHeight="1">
      <c r="A90" s="139"/>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row>
    <row r="91" spans="1:79" ht="23.1" customHeight="1">
      <c r="A91" s="139"/>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39"/>
      <c r="BI91" s="139"/>
      <c r="BJ91" s="139"/>
      <c r="BK91" s="139"/>
      <c r="BL91" s="139"/>
      <c r="BM91" s="139"/>
      <c r="BN91" s="139"/>
      <c r="BO91" s="139"/>
      <c r="BP91" s="139"/>
      <c r="BQ91" s="139"/>
      <c r="BR91" s="139"/>
      <c r="BS91" s="139"/>
      <c r="BT91" s="139"/>
      <c r="BU91" s="139"/>
      <c r="BV91" s="139"/>
      <c r="BW91" s="139"/>
      <c r="BX91" s="139"/>
      <c r="BY91" s="139"/>
      <c r="BZ91" s="139"/>
      <c r="CA91" s="139"/>
    </row>
    <row r="92" spans="1:79" ht="23.1" customHeight="1">
      <c r="A92" s="139"/>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c r="BL92" s="139"/>
      <c r="BM92" s="139"/>
      <c r="BN92" s="139"/>
      <c r="BO92" s="139"/>
      <c r="BP92" s="139"/>
      <c r="BQ92" s="139"/>
      <c r="BR92" s="139"/>
      <c r="BS92" s="139"/>
      <c r="BT92" s="139"/>
      <c r="BU92" s="139"/>
      <c r="BV92" s="139"/>
      <c r="BW92" s="139"/>
      <c r="BX92" s="139"/>
      <c r="BY92" s="139"/>
      <c r="BZ92" s="139"/>
      <c r="CA92" s="139"/>
    </row>
    <row r="93" spans="1:79" ht="23.1" customHeight="1">
      <c r="A93" s="139"/>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c r="AZ93" s="139"/>
      <c r="BA93" s="139"/>
      <c r="BB93" s="139"/>
      <c r="BC93" s="139"/>
      <c r="BD93" s="139"/>
      <c r="BE93" s="139"/>
      <c r="BF93" s="139"/>
      <c r="BG93" s="139"/>
      <c r="BH93" s="139"/>
      <c r="BI93" s="139"/>
      <c r="BJ93" s="139"/>
      <c r="BK93" s="139"/>
      <c r="BL93" s="139"/>
      <c r="BM93" s="139"/>
      <c r="BN93" s="139"/>
      <c r="BO93" s="139"/>
      <c r="BP93" s="139"/>
      <c r="BQ93" s="139"/>
      <c r="BR93" s="139"/>
      <c r="BS93" s="139"/>
      <c r="BT93" s="139"/>
      <c r="BU93" s="139"/>
      <c r="BV93" s="139"/>
      <c r="BW93" s="139"/>
      <c r="BX93" s="139"/>
      <c r="BY93" s="139"/>
      <c r="BZ93" s="139"/>
      <c r="CA93" s="139"/>
    </row>
    <row r="94" spans="1:79" ht="23.1" customHeight="1">
      <c r="A94" s="139"/>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39"/>
      <c r="BI94" s="139"/>
      <c r="BJ94" s="139"/>
      <c r="BK94" s="139"/>
      <c r="BL94" s="139"/>
      <c r="BM94" s="139"/>
      <c r="BN94" s="139"/>
      <c r="BO94" s="139"/>
      <c r="BP94" s="139"/>
      <c r="BQ94" s="139"/>
      <c r="BR94" s="139"/>
      <c r="BS94" s="139"/>
      <c r="BT94" s="139"/>
      <c r="BU94" s="139"/>
      <c r="BV94" s="139"/>
      <c r="BW94" s="139"/>
      <c r="BX94" s="139"/>
      <c r="BY94" s="139"/>
      <c r="BZ94" s="139"/>
      <c r="CA94" s="139"/>
    </row>
    <row r="95" spans="1:79" ht="23.1" customHeight="1">
      <c r="A95" s="139"/>
      <c r="B95" s="139"/>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139"/>
      <c r="BU95" s="139"/>
      <c r="BV95" s="139"/>
      <c r="BW95" s="139"/>
      <c r="BX95" s="139"/>
      <c r="BY95" s="139"/>
      <c r="BZ95" s="139"/>
      <c r="CA95" s="139"/>
    </row>
    <row r="96" spans="1:79" ht="23.1" customHeight="1">
      <c r="A96" s="139"/>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139"/>
      <c r="BZ96" s="139"/>
      <c r="CA96" s="139"/>
    </row>
    <row r="97" spans="1:79" ht="23.1" customHeight="1">
      <c r="A97" s="139"/>
      <c r="B97" s="139"/>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row>
    <row r="98" spans="1:79" ht="23.1" customHeight="1">
      <c r="A98" s="139"/>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H98" s="139"/>
      <c r="BI98" s="139"/>
      <c r="BJ98" s="139"/>
      <c r="BK98" s="139"/>
      <c r="BL98" s="139"/>
      <c r="BM98" s="139"/>
      <c r="BN98" s="139"/>
      <c r="BO98" s="139"/>
      <c r="BP98" s="139"/>
      <c r="BQ98" s="139"/>
      <c r="BR98" s="139"/>
      <c r="BS98" s="139"/>
      <c r="BT98" s="139"/>
      <c r="BU98" s="139"/>
      <c r="BV98" s="139"/>
      <c r="BW98" s="139"/>
      <c r="BX98" s="139"/>
      <c r="BY98" s="139"/>
      <c r="BZ98" s="139"/>
      <c r="CA98" s="139"/>
    </row>
    <row r="99" spans="1:79" ht="23.1" customHeight="1">
      <c r="A99" s="139"/>
      <c r="B99" s="139"/>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39"/>
      <c r="BI99" s="139"/>
      <c r="BJ99" s="139"/>
      <c r="BK99" s="139"/>
      <c r="BL99" s="139"/>
      <c r="BM99" s="139"/>
      <c r="BN99" s="139"/>
      <c r="BO99" s="139"/>
      <c r="BP99" s="139"/>
      <c r="BQ99" s="139"/>
      <c r="BR99" s="139"/>
      <c r="BS99" s="139"/>
      <c r="BT99" s="139"/>
      <c r="BU99" s="139"/>
      <c r="BV99" s="139"/>
      <c r="BW99" s="139"/>
      <c r="BX99" s="139"/>
      <c r="BY99" s="139"/>
      <c r="BZ99" s="139"/>
      <c r="CA99" s="139"/>
    </row>
    <row r="100" spans="1:79" ht="23.1" customHeight="1">
      <c r="A100" s="139"/>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39"/>
      <c r="BI100" s="139"/>
      <c r="BJ100" s="139"/>
      <c r="BK100" s="139"/>
      <c r="BL100" s="139"/>
      <c r="BM100" s="139"/>
      <c r="BN100" s="139"/>
      <c r="BO100" s="139"/>
      <c r="BP100" s="139"/>
      <c r="BQ100" s="139"/>
      <c r="BR100" s="139"/>
      <c r="BS100" s="139"/>
      <c r="BT100" s="139"/>
      <c r="BU100" s="139"/>
      <c r="BV100" s="139"/>
      <c r="BW100" s="139"/>
      <c r="BX100" s="139"/>
      <c r="BY100" s="139"/>
      <c r="BZ100" s="139"/>
      <c r="CA100" s="139"/>
    </row>
    <row r="101" spans="1:79" ht="23.1" customHeight="1">
      <c r="A101" s="139"/>
      <c r="B101" s="139"/>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39"/>
      <c r="BI101" s="139"/>
      <c r="BJ101" s="139"/>
      <c r="BK101" s="139"/>
      <c r="BL101" s="139"/>
      <c r="BM101" s="139"/>
      <c r="BN101" s="139"/>
      <c r="BO101" s="139"/>
      <c r="BP101" s="139"/>
      <c r="BQ101" s="139"/>
      <c r="BR101" s="139"/>
      <c r="BS101" s="139"/>
      <c r="BT101" s="139"/>
      <c r="BU101" s="139"/>
      <c r="BV101" s="139"/>
      <c r="BW101" s="139"/>
      <c r="BX101" s="139"/>
      <c r="BY101" s="139"/>
      <c r="BZ101" s="139"/>
      <c r="CA101" s="139"/>
    </row>
    <row r="102" spans="1:79" ht="23.1" customHeight="1">
      <c r="A102" s="139"/>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39"/>
      <c r="CA102" s="139"/>
    </row>
    <row r="103" spans="1:79" ht="23.1" customHeight="1">
      <c r="A103" s="139"/>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139"/>
      <c r="CA103" s="139"/>
    </row>
    <row r="104" spans="1:79" ht="23.1" customHeight="1">
      <c r="A104" s="139"/>
      <c r="B104" s="139"/>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39"/>
      <c r="CA104" s="139"/>
    </row>
    <row r="105" spans="1:79" ht="23.1" customHeight="1">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39"/>
      <c r="BI105" s="139"/>
      <c r="BJ105" s="139"/>
      <c r="BK105" s="139"/>
      <c r="BL105" s="139"/>
      <c r="BM105" s="139"/>
      <c r="BN105" s="139"/>
      <c r="BO105" s="139"/>
      <c r="BP105" s="139"/>
      <c r="BQ105" s="139"/>
      <c r="BR105" s="139"/>
      <c r="BS105" s="139"/>
      <c r="BT105" s="139"/>
      <c r="BU105" s="139"/>
      <c r="BV105" s="139"/>
      <c r="BW105" s="139"/>
      <c r="BX105" s="139"/>
      <c r="BY105" s="139"/>
      <c r="BZ105" s="139"/>
      <c r="CA105" s="139"/>
    </row>
    <row r="106" spans="1:79" ht="23.1" customHeight="1">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39"/>
      <c r="BI106" s="139"/>
      <c r="BJ106" s="139"/>
      <c r="BK106" s="139"/>
      <c r="BL106" s="139"/>
      <c r="BM106" s="139"/>
      <c r="BN106" s="139"/>
      <c r="BO106" s="139"/>
      <c r="BP106" s="139"/>
      <c r="BQ106" s="139"/>
      <c r="BR106" s="139"/>
      <c r="BS106" s="139"/>
      <c r="BT106" s="139"/>
      <c r="BU106" s="139"/>
      <c r="BV106" s="139"/>
      <c r="BW106" s="139"/>
      <c r="BX106" s="139"/>
      <c r="BY106" s="139"/>
      <c r="BZ106" s="139"/>
      <c r="CA106" s="139"/>
    </row>
    <row r="107" spans="1:79" ht="23.1" customHeight="1">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39"/>
      <c r="BI107" s="139"/>
      <c r="BJ107" s="139"/>
      <c r="BK107" s="139"/>
      <c r="BL107" s="139"/>
      <c r="BM107" s="139"/>
      <c r="BN107" s="139"/>
      <c r="BO107" s="139"/>
      <c r="BP107" s="139"/>
      <c r="BQ107" s="139"/>
      <c r="BR107" s="139"/>
      <c r="BS107" s="139"/>
      <c r="BT107" s="139"/>
      <c r="BU107" s="139"/>
      <c r="BV107" s="139"/>
      <c r="BW107" s="139"/>
      <c r="BX107" s="139"/>
      <c r="BY107" s="139"/>
      <c r="BZ107" s="139"/>
      <c r="CA107" s="139"/>
    </row>
    <row r="108" spans="1:79" ht="23.1" customHeight="1">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39"/>
      <c r="BM108" s="139"/>
      <c r="BN108" s="139"/>
      <c r="BO108" s="139"/>
      <c r="BP108" s="139"/>
      <c r="BQ108" s="139"/>
      <c r="BR108" s="139"/>
      <c r="BS108" s="139"/>
      <c r="BT108" s="139"/>
      <c r="BU108" s="139"/>
      <c r="BV108" s="139"/>
      <c r="BW108" s="139"/>
      <c r="BX108" s="139"/>
      <c r="BY108" s="139"/>
      <c r="BZ108" s="139"/>
      <c r="CA108" s="139"/>
    </row>
    <row r="109" spans="1:79" ht="23.1" customHeight="1">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139"/>
      <c r="BF109" s="139"/>
      <c r="BG109" s="139"/>
      <c r="BH109" s="139"/>
      <c r="BI109" s="139"/>
      <c r="BJ109" s="139"/>
      <c r="BK109" s="139"/>
      <c r="BL109" s="139"/>
      <c r="BM109" s="139"/>
      <c r="BN109" s="139"/>
      <c r="BO109" s="139"/>
      <c r="BP109" s="139"/>
      <c r="BQ109" s="139"/>
      <c r="BR109" s="139"/>
      <c r="BS109" s="139"/>
      <c r="BT109" s="139"/>
      <c r="BU109" s="139"/>
      <c r="BV109" s="139"/>
      <c r="BW109" s="139"/>
      <c r="BX109" s="139"/>
      <c r="BY109" s="139"/>
      <c r="BZ109" s="139"/>
      <c r="CA109" s="139"/>
    </row>
    <row r="110" spans="1:79" ht="23.1" customHeight="1">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39"/>
      <c r="BI110" s="139"/>
      <c r="BJ110" s="139"/>
      <c r="BK110" s="139"/>
      <c r="BL110" s="139"/>
      <c r="BM110" s="139"/>
      <c r="BN110" s="139"/>
      <c r="BO110" s="139"/>
      <c r="BP110" s="139"/>
      <c r="BQ110" s="139"/>
      <c r="BR110" s="139"/>
      <c r="BS110" s="139"/>
      <c r="BT110" s="139"/>
      <c r="BU110" s="139"/>
      <c r="BV110" s="139"/>
      <c r="BW110" s="139"/>
      <c r="BX110" s="139"/>
      <c r="BY110" s="139"/>
      <c r="BZ110" s="139"/>
      <c r="CA110" s="139"/>
    </row>
    <row r="111" spans="1:79" ht="23.1" customHeight="1">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39"/>
      <c r="BI111" s="139"/>
      <c r="BJ111" s="139"/>
      <c r="BK111" s="139"/>
      <c r="BL111" s="139"/>
      <c r="BM111" s="139"/>
      <c r="BN111" s="139"/>
      <c r="BO111" s="139"/>
      <c r="BP111" s="139"/>
      <c r="BQ111" s="139"/>
      <c r="BR111" s="139"/>
      <c r="BS111" s="139"/>
      <c r="BT111" s="139"/>
      <c r="BU111" s="139"/>
      <c r="BV111" s="139"/>
      <c r="BW111" s="139"/>
      <c r="BX111" s="139"/>
      <c r="BY111" s="139"/>
      <c r="BZ111" s="139"/>
      <c r="CA111" s="139"/>
    </row>
    <row r="112" spans="1:79" ht="23.1" customHeight="1">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9"/>
      <c r="BH112" s="139"/>
      <c r="BI112" s="139"/>
      <c r="BJ112" s="139"/>
      <c r="BK112" s="139"/>
      <c r="BL112" s="139"/>
      <c r="BM112" s="139"/>
      <c r="BN112" s="139"/>
      <c r="BO112" s="139"/>
      <c r="BP112" s="139"/>
      <c r="BQ112" s="139"/>
      <c r="BR112" s="139"/>
      <c r="BS112" s="139"/>
      <c r="BT112" s="139"/>
      <c r="BU112" s="139"/>
      <c r="BV112" s="139"/>
      <c r="BW112" s="139"/>
      <c r="BX112" s="139"/>
      <c r="BY112" s="139"/>
      <c r="BZ112" s="139"/>
      <c r="CA112" s="139"/>
    </row>
    <row r="113" spans="1:79" ht="23.1" customHeight="1">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139"/>
      <c r="BF113" s="139"/>
      <c r="BG113" s="139"/>
      <c r="BH113" s="139"/>
      <c r="BI113" s="139"/>
      <c r="BJ113" s="139"/>
      <c r="BK113" s="139"/>
      <c r="BL113" s="139"/>
      <c r="BM113" s="139"/>
      <c r="BN113" s="139"/>
      <c r="BO113" s="139"/>
      <c r="BP113" s="139"/>
      <c r="BQ113" s="139"/>
      <c r="BR113" s="139"/>
      <c r="BS113" s="139"/>
      <c r="BT113" s="139"/>
      <c r="BU113" s="139"/>
      <c r="BV113" s="139"/>
      <c r="BW113" s="139"/>
      <c r="BX113" s="139"/>
      <c r="BY113" s="139"/>
      <c r="BZ113" s="139"/>
      <c r="CA113" s="139"/>
    </row>
    <row r="114" spans="1:79" ht="23.1" customHeight="1">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39"/>
      <c r="BI114" s="139"/>
      <c r="BJ114" s="139"/>
      <c r="BK114" s="139"/>
      <c r="BL114" s="139"/>
      <c r="BM114" s="139"/>
      <c r="BN114" s="139"/>
      <c r="BO114" s="139"/>
      <c r="BP114" s="139"/>
      <c r="BQ114" s="139"/>
      <c r="BR114" s="139"/>
      <c r="BS114" s="139"/>
      <c r="BT114" s="139"/>
      <c r="BU114" s="139"/>
      <c r="BV114" s="139"/>
      <c r="BW114" s="139"/>
      <c r="BX114" s="139"/>
      <c r="BY114" s="139"/>
      <c r="BZ114" s="139"/>
      <c r="CA114" s="139"/>
    </row>
    <row r="115" spans="1:79" ht="23.1" customHeight="1">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39"/>
      <c r="BI115" s="139"/>
      <c r="BJ115" s="139"/>
      <c r="BK115" s="139"/>
      <c r="BL115" s="139"/>
      <c r="BM115" s="139"/>
      <c r="BN115" s="139"/>
      <c r="BO115" s="139"/>
      <c r="BP115" s="139"/>
      <c r="BQ115" s="139"/>
      <c r="BR115" s="139"/>
      <c r="BS115" s="139"/>
      <c r="BT115" s="139"/>
      <c r="BU115" s="139"/>
      <c r="BV115" s="139"/>
      <c r="BW115" s="139"/>
      <c r="BX115" s="139"/>
      <c r="BY115" s="139"/>
      <c r="BZ115" s="139"/>
      <c r="CA115" s="139"/>
    </row>
    <row r="116" spans="1:79" ht="23.1" customHeight="1">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139"/>
      <c r="BF116" s="139"/>
      <c r="BG116" s="139"/>
      <c r="BH116" s="139"/>
      <c r="BI116" s="139"/>
      <c r="BJ116" s="139"/>
      <c r="BK116" s="139"/>
      <c r="BL116" s="139"/>
      <c r="BM116" s="139"/>
      <c r="BN116" s="139"/>
      <c r="BO116" s="139"/>
      <c r="BP116" s="139"/>
      <c r="BQ116" s="139"/>
      <c r="BR116" s="139"/>
      <c r="BS116" s="139"/>
      <c r="BT116" s="139"/>
      <c r="BU116" s="139"/>
      <c r="BV116" s="139"/>
      <c r="BW116" s="139"/>
      <c r="BX116" s="139"/>
      <c r="BY116" s="139"/>
      <c r="BZ116" s="139"/>
      <c r="CA116" s="139"/>
    </row>
    <row r="117" spans="1:79" ht="23.1" customHeight="1">
      <c r="A117" s="139"/>
      <c r="B117" s="139"/>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c r="AZ117" s="139"/>
      <c r="BA117" s="139"/>
      <c r="BB117" s="139"/>
      <c r="BC117" s="139"/>
      <c r="BD117" s="139"/>
      <c r="BE117" s="139"/>
      <c r="BF117" s="139"/>
      <c r="BG117" s="139"/>
      <c r="BH117" s="139"/>
      <c r="BI117" s="139"/>
      <c r="BJ117" s="139"/>
      <c r="BK117" s="139"/>
      <c r="BL117" s="139"/>
      <c r="BM117" s="139"/>
      <c r="BN117" s="139"/>
      <c r="BO117" s="139"/>
      <c r="BP117" s="139"/>
      <c r="BQ117" s="139"/>
      <c r="BR117" s="139"/>
      <c r="BS117" s="139"/>
      <c r="BT117" s="139"/>
      <c r="BU117" s="139"/>
      <c r="BV117" s="139"/>
      <c r="BW117" s="139"/>
      <c r="BX117" s="139"/>
      <c r="BY117" s="139"/>
      <c r="BZ117" s="139"/>
      <c r="CA117" s="139"/>
    </row>
    <row r="118" spans="1:79" ht="23.1" customHeight="1">
      <c r="A118" s="139"/>
      <c r="B118" s="139"/>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c r="BY118" s="139"/>
      <c r="BZ118" s="139"/>
      <c r="CA118" s="139"/>
    </row>
    <row r="119" spans="1:79" ht="23.1" customHeight="1">
      <c r="A119" s="139"/>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139"/>
      <c r="BF119" s="139"/>
      <c r="BG119" s="139"/>
      <c r="BH119" s="139"/>
      <c r="BI119" s="139"/>
      <c r="BJ119" s="139"/>
      <c r="BK119" s="139"/>
      <c r="BL119" s="139"/>
      <c r="BM119" s="139"/>
      <c r="BN119" s="139"/>
      <c r="BO119" s="139"/>
      <c r="BP119" s="139"/>
      <c r="BQ119" s="139"/>
      <c r="BR119" s="139"/>
      <c r="BS119" s="139"/>
      <c r="BT119" s="139"/>
      <c r="BU119" s="139"/>
      <c r="BV119" s="139"/>
      <c r="BW119" s="139"/>
      <c r="BX119" s="139"/>
      <c r="BY119" s="139"/>
      <c r="BZ119" s="139"/>
      <c r="CA119" s="139"/>
    </row>
    <row r="120" spans="1:79" ht="23.1" customHeight="1">
      <c r="A120" s="139"/>
      <c r="B120" s="139"/>
      <c r="C120" s="139"/>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c r="BE120" s="139"/>
      <c r="BF120" s="139"/>
      <c r="BG120" s="139"/>
      <c r="BH120" s="139"/>
      <c r="BI120" s="139"/>
      <c r="BJ120" s="139"/>
      <c r="BK120" s="139"/>
      <c r="BL120" s="139"/>
      <c r="BM120" s="139"/>
      <c r="BN120" s="139"/>
      <c r="BO120" s="139"/>
      <c r="BP120" s="139"/>
      <c r="BQ120" s="139"/>
      <c r="BR120" s="139"/>
      <c r="BS120" s="139"/>
      <c r="BT120" s="139"/>
      <c r="BU120" s="139"/>
      <c r="BV120" s="139"/>
      <c r="BW120" s="139"/>
      <c r="BX120" s="139"/>
      <c r="BY120" s="139"/>
      <c r="BZ120" s="139"/>
      <c r="CA120" s="139"/>
    </row>
    <row r="121" spans="1:79" ht="23.1" customHeight="1">
      <c r="A121" s="139"/>
      <c r="B121" s="139"/>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139"/>
      <c r="BF121" s="139"/>
      <c r="BG121" s="139"/>
      <c r="BH121" s="139"/>
      <c r="BI121" s="139"/>
      <c r="BJ121" s="139"/>
      <c r="BK121" s="139"/>
      <c r="BL121" s="139"/>
      <c r="BM121" s="139"/>
      <c r="BN121" s="139"/>
      <c r="BO121" s="139"/>
      <c r="BP121" s="139"/>
      <c r="BQ121" s="139"/>
      <c r="BR121" s="139"/>
      <c r="BS121" s="139"/>
      <c r="BT121" s="139"/>
      <c r="BU121" s="139"/>
      <c r="BV121" s="139"/>
      <c r="BW121" s="139"/>
      <c r="BX121" s="139"/>
      <c r="BY121" s="139"/>
      <c r="BZ121" s="139"/>
      <c r="CA121" s="139"/>
    </row>
    <row r="122" spans="1:79" ht="23.1" customHeight="1">
      <c r="A122" s="139"/>
      <c r="B122" s="139"/>
      <c r="C122" s="139"/>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39"/>
      <c r="BI122" s="139"/>
      <c r="BJ122" s="139"/>
      <c r="BK122" s="139"/>
      <c r="BL122" s="139"/>
      <c r="BM122" s="139"/>
      <c r="BN122" s="139"/>
      <c r="BO122" s="139"/>
      <c r="BP122" s="139"/>
      <c r="BQ122" s="139"/>
      <c r="BR122" s="139"/>
      <c r="BS122" s="139"/>
      <c r="BT122" s="139"/>
      <c r="BU122" s="139"/>
      <c r="BV122" s="139"/>
      <c r="BW122" s="139"/>
      <c r="BX122" s="139"/>
      <c r="BY122" s="139"/>
      <c r="BZ122" s="139"/>
      <c r="CA122" s="139"/>
    </row>
    <row r="123" spans="1:79" ht="23.1" customHeight="1">
      <c r="A123" s="139"/>
      <c r="B123" s="139"/>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39"/>
      <c r="BI123" s="139"/>
      <c r="BJ123" s="139"/>
      <c r="BK123" s="139"/>
      <c r="BL123" s="139"/>
      <c r="BM123" s="139"/>
      <c r="BN123" s="139"/>
      <c r="BO123" s="139"/>
      <c r="BP123" s="139"/>
      <c r="BQ123" s="139"/>
      <c r="BR123" s="139"/>
      <c r="BS123" s="139"/>
      <c r="BT123" s="139"/>
      <c r="BU123" s="139"/>
      <c r="BV123" s="139"/>
      <c r="BW123" s="139"/>
      <c r="BX123" s="139"/>
      <c r="BY123" s="139"/>
      <c r="BZ123" s="139"/>
      <c r="CA123" s="139"/>
    </row>
    <row r="124" spans="1:79" ht="23.1" customHeight="1">
      <c r="A124" s="139"/>
      <c r="B124" s="139"/>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39"/>
      <c r="BI124" s="139"/>
      <c r="BJ124" s="139"/>
      <c r="BK124" s="139"/>
      <c r="BL124" s="139"/>
      <c r="BM124" s="139"/>
      <c r="BN124" s="139"/>
      <c r="BO124" s="139"/>
      <c r="BP124" s="139"/>
      <c r="BQ124" s="139"/>
      <c r="BR124" s="139"/>
      <c r="BS124" s="139"/>
      <c r="BT124" s="139"/>
      <c r="BU124" s="139"/>
      <c r="BV124" s="139"/>
      <c r="BW124" s="139"/>
      <c r="BX124" s="139"/>
      <c r="BY124" s="139"/>
      <c r="BZ124" s="139"/>
      <c r="CA124" s="139"/>
    </row>
    <row r="125" spans="1:79" ht="23.1" customHeight="1">
      <c r="A125" s="139"/>
      <c r="B125" s="139"/>
      <c r="C125" s="139"/>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39"/>
      <c r="BI125" s="139"/>
      <c r="BJ125" s="139"/>
      <c r="BK125" s="139"/>
      <c r="BL125" s="139"/>
      <c r="BM125" s="139"/>
      <c r="BN125" s="139"/>
      <c r="BO125" s="139"/>
      <c r="BP125" s="139"/>
      <c r="BQ125" s="139"/>
      <c r="BR125" s="139"/>
      <c r="BS125" s="139"/>
      <c r="BT125" s="139"/>
      <c r="BU125" s="139"/>
      <c r="BV125" s="139"/>
      <c r="BW125" s="139"/>
      <c r="BX125" s="139"/>
      <c r="BY125" s="139"/>
      <c r="BZ125" s="139"/>
      <c r="CA125" s="139"/>
    </row>
    <row r="126" spans="1:79" ht="23.1" customHeight="1">
      <c r="A126" s="139"/>
      <c r="B126" s="139"/>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39"/>
      <c r="BI126" s="139"/>
      <c r="BJ126" s="139"/>
      <c r="BK126" s="139"/>
      <c r="BL126" s="139"/>
      <c r="BM126" s="139"/>
      <c r="BN126" s="139"/>
      <c r="BO126" s="139"/>
      <c r="BP126" s="139"/>
      <c r="BQ126" s="139"/>
      <c r="BR126" s="139"/>
      <c r="BS126" s="139"/>
      <c r="BT126" s="139"/>
      <c r="BU126" s="139"/>
      <c r="BV126" s="139"/>
      <c r="BW126" s="139"/>
      <c r="BX126" s="139"/>
      <c r="BY126" s="139"/>
      <c r="BZ126" s="139"/>
      <c r="CA126" s="139"/>
    </row>
    <row r="127" spans="1:79" ht="23.1" customHeight="1">
      <c r="A127" s="139"/>
      <c r="B127" s="139"/>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39"/>
      <c r="BI127" s="139"/>
      <c r="BJ127" s="139"/>
      <c r="BK127" s="139"/>
      <c r="BL127" s="139"/>
      <c r="BM127" s="139"/>
      <c r="BN127" s="139"/>
      <c r="BO127" s="139"/>
      <c r="BP127" s="139"/>
      <c r="BQ127" s="139"/>
      <c r="BR127" s="139"/>
      <c r="BS127" s="139"/>
      <c r="BT127" s="139"/>
      <c r="BU127" s="139"/>
      <c r="BV127" s="139"/>
      <c r="BW127" s="139"/>
      <c r="BX127" s="139"/>
      <c r="BY127" s="139"/>
      <c r="BZ127" s="139"/>
      <c r="CA127" s="139"/>
    </row>
    <row r="128" spans="1:79" ht="23.1" customHeight="1">
      <c r="A128" s="139"/>
      <c r="B128" s="139"/>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139"/>
      <c r="BF128" s="139"/>
      <c r="BG128" s="139"/>
      <c r="BH128" s="139"/>
      <c r="BI128" s="139"/>
      <c r="BJ128" s="139"/>
      <c r="BK128" s="139"/>
      <c r="BL128" s="139"/>
      <c r="BM128" s="139"/>
      <c r="BN128" s="139"/>
      <c r="BO128" s="139"/>
      <c r="BP128" s="139"/>
      <c r="BQ128" s="139"/>
      <c r="BR128" s="139"/>
      <c r="BS128" s="139"/>
      <c r="BT128" s="139"/>
      <c r="BU128" s="139"/>
      <c r="BV128" s="139"/>
      <c r="BW128" s="139"/>
      <c r="BX128" s="139"/>
      <c r="BY128" s="139"/>
      <c r="BZ128" s="139"/>
      <c r="CA128" s="139"/>
    </row>
    <row r="129" spans="1:79" ht="23.1" customHeight="1">
      <c r="A129" s="139"/>
      <c r="B129" s="139"/>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c r="BB129" s="139"/>
      <c r="BC129" s="139"/>
      <c r="BD129" s="139"/>
      <c r="BE129" s="139"/>
      <c r="BF129" s="139"/>
      <c r="BG129" s="139"/>
      <c r="BH129" s="139"/>
      <c r="BI129" s="139"/>
      <c r="BJ129" s="139"/>
      <c r="BK129" s="139"/>
      <c r="BL129" s="139"/>
      <c r="BM129" s="139"/>
      <c r="BN129" s="139"/>
      <c r="BO129" s="139"/>
      <c r="BP129" s="139"/>
      <c r="BQ129" s="139"/>
      <c r="BR129" s="139"/>
      <c r="BS129" s="139"/>
      <c r="BT129" s="139"/>
      <c r="BU129" s="139"/>
      <c r="BV129" s="139"/>
      <c r="BW129" s="139"/>
      <c r="BX129" s="139"/>
      <c r="BY129" s="139"/>
      <c r="BZ129" s="139"/>
      <c r="CA129" s="139"/>
    </row>
    <row r="130" spans="1:79" ht="23.1" customHeight="1">
      <c r="A130" s="139"/>
      <c r="B130" s="139"/>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139"/>
      <c r="BF130" s="139"/>
      <c r="BG130" s="139"/>
      <c r="BH130" s="139"/>
      <c r="BI130" s="139"/>
      <c r="BJ130" s="139"/>
      <c r="BK130" s="139"/>
      <c r="BL130" s="139"/>
      <c r="BM130" s="139"/>
      <c r="BN130" s="139"/>
      <c r="BO130" s="139"/>
      <c r="BP130" s="139"/>
      <c r="BQ130" s="139"/>
      <c r="BR130" s="139"/>
      <c r="BS130" s="139"/>
      <c r="BT130" s="139"/>
      <c r="BU130" s="139"/>
      <c r="BV130" s="139"/>
      <c r="BW130" s="139"/>
      <c r="BX130" s="139"/>
      <c r="BY130" s="139"/>
      <c r="BZ130" s="139"/>
      <c r="CA130" s="139"/>
    </row>
    <row r="131" spans="1:79" ht="23.1" customHeight="1">
      <c r="A131" s="139"/>
      <c r="B131" s="139"/>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139"/>
      <c r="BF131" s="139"/>
      <c r="BG131" s="139"/>
      <c r="BH131" s="139"/>
      <c r="BI131" s="139"/>
      <c r="BJ131" s="139"/>
      <c r="BK131" s="139"/>
      <c r="BL131" s="139"/>
      <c r="BM131" s="139"/>
      <c r="BN131" s="139"/>
      <c r="BO131" s="139"/>
      <c r="BP131" s="139"/>
      <c r="BQ131" s="139"/>
      <c r="BR131" s="139"/>
      <c r="BS131" s="139"/>
      <c r="BT131" s="139"/>
      <c r="BU131" s="139"/>
      <c r="BV131" s="139"/>
      <c r="BW131" s="139"/>
      <c r="BX131" s="139"/>
      <c r="BY131" s="139"/>
      <c r="BZ131" s="139"/>
      <c r="CA131" s="139"/>
    </row>
    <row r="132" spans="1:79" ht="23.1" customHeight="1">
      <c r="A132" s="139"/>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39"/>
      <c r="BA132" s="139"/>
      <c r="BB132" s="139"/>
      <c r="BC132" s="139"/>
      <c r="BD132" s="139"/>
      <c r="BE132" s="139"/>
      <c r="BF132" s="139"/>
      <c r="BG132" s="139"/>
      <c r="BH132" s="139"/>
      <c r="BI132" s="139"/>
      <c r="BJ132" s="139"/>
      <c r="BK132" s="139"/>
      <c r="BL132" s="139"/>
      <c r="BM132" s="139"/>
      <c r="BN132" s="139"/>
      <c r="BO132" s="139"/>
      <c r="BP132" s="139"/>
      <c r="BQ132" s="139"/>
      <c r="BR132" s="139"/>
      <c r="BS132" s="139"/>
      <c r="BT132" s="139"/>
      <c r="BU132" s="139"/>
      <c r="BV132" s="139"/>
      <c r="BW132" s="139"/>
      <c r="BX132" s="139"/>
      <c r="BY132" s="139"/>
      <c r="BZ132" s="139"/>
      <c r="CA132" s="139"/>
    </row>
    <row r="133" spans="1:79" ht="23.1" customHeight="1">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c r="BE133" s="139"/>
      <c r="BF133" s="139"/>
      <c r="BG133" s="139"/>
      <c r="BH133" s="139"/>
      <c r="BI133" s="139"/>
      <c r="BJ133" s="139"/>
      <c r="BK133" s="139"/>
      <c r="BL133" s="139"/>
      <c r="BM133" s="139"/>
      <c r="BN133" s="139"/>
      <c r="BO133" s="139"/>
      <c r="BP133" s="139"/>
      <c r="BQ133" s="139"/>
      <c r="BR133" s="139"/>
      <c r="BS133" s="139"/>
      <c r="BT133" s="139"/>
      <c r="BU133" s="139"/>
      <c r="BV133" s="139"/>
      <c r="BW133" s="139"/>
      <c r="BX133" s="139"/>
      <c r="BY133" s="139"/>
      <c r="BZ133" s="139"/>
      <c r="CA133" s="139"/>
    </row>
    <row r="134" spans="1:79" ht="23.1" customHeight="1">
      <c r="A134" s="13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c r="BE134" s="139"/>
      <c r="BF134" s="139"/>
      <c r="BG134" s="139"/>
      <c r="BH134" s="139"/>
      <c r="BI134" s="139"/>
      <c r="BJ134" s="139"/>
      <c r="BK134" s="139"/>
      <c r="BL134" s="139"/>
      <c r="BM134" s="139"/>
      <c r="BN134" s="139"/>
      <c r="BO134" s="139"/>
      <c r="BP134" s="139"/>
      <c r="BQ134" s="139"/>
      <c r="BR134" s="139"/>
      <c r="BS134" s="139"/>
      <c r="BT134" s="139"/>
      <c r="BU134" s="139"/>
      <c r="BV134" s="139"/>
      <c r="BW134" s="139"/>
      <c r="BX134" s="139"/>
      <c r="BY134" s="139"/>
      <c r="BZ134" s="139"/>
      <c r="CA134" s="139"/>
    </row>
    <row r="135" spans="1:79" ht="23.1" customHeight="1">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c r="BE135" s="139"/>
      <c r="BF135" s="139"/>
      <c r="BG135" s="139"/>
      <c r="BH135" s="139"/>
      <c r="BI135" s="139"/>
      <c r="BJ135" s="139"/>
      <c r="BK135" s="139"/>
      <c r="BL135" s="139"/>
      <c r="BM135" s="139"/>
      <c r="BN135" s="139"/>
      <c r="BO135" s="139"/>
      <c r="BP135" s="139"/>
      <c r="BQ135" s="139"/>
      <c r="BR135" s="139"/>
      <c r="BS135" s="139"/>
      <c r="BT135" s="139"/>
      <c r="BU135" s="139"/>
      <c r="BV135" s="139"/>
      <c r="BW135" s="139"/>
      <c r="BX135" s="139"/>
      <c r="BY135" s="139"/>
      <c r="BZ135" s="139"/>
      <c r="CA135" s="139"/>
    </row>
    <row r="136" spans="1:79" ht="23.1" customHeight="1">
      <c r="A136" s="13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139"/>
      <c r="BA136" s="139"/>
      <c r="BB136" s="139"/>
      <c r="BC136" s="139"/>
      <c r="BD136" s="139"/>
      <c r="BE136" s="139"/>
      <c r="BF136" s="139"/>
      <c r="BG136" s="139"/>
      <c r="BH136" s="139"/>
      <c r="BI136" s="139"/>
      <c r="BJ136" s="139"/>
      <c r="BK136" s="139"/>
      <c r="BL136" s="139"/>
      <c r="BM136" s="139"/>
      <c r="BN136" s="139"/>
      <c r="BO136" s="139"/>
      <c r="BP136" s="139"/>
      <c r="BQ136" s="139"/>
      <c r="BR136" s="139"/>
      <c r="BS136" s="139"/>
      <c r="BT136" s="139"/>
      <c r="BU136" s="139"/>
      <c r="BV136" s="139"/>
      <c r="BW136" s="139"/>
      <c r="BX136" s="139"/>
      <c r="BY136" s="139"/>
      <c r="BZ136" s="139"/>
      <c r="CA136" s="139"/>
    </row>
    <row r="137" spans="1:79" ht="23.1" customHeight="1">
      <c r="A137" s="13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139"/>
      <c r="AP137" s="139"/>
      <c r="AQ137" s="139"/>
      <c r="AR137" s="139"/>
      <c r="AS137" s="139"/>
      <c r="AT137" s="139"/>
      <c r="AU137" s="139"/>
      <c r="AV137" s="139"/>
      <c r="AW137" s="139"/>
      <c r="AX137" s="139"/>
      <c r="AY137" s="139"/>
      <c r="AZ137" s="139"/>
      <c r="BA137" s="139"/>
      <c r="BB137" s="139"/>
      <c r="BC137" s="139"/>
      <c r="BD137" s="139"/>
      <c r="BE137" s="139"/>
      <c r="BF137" s="139"/>
      <c r="BG137" s="139"/>
      <c r="BH137" s="139"/>
      <c r="BI137" s="139"/>
      <c r="BJ137" s="139"/>
      <c r="BK137" s="139"/>
      <c r="BL137" s="139"/>
      <c r="BM137" s="139"/>
      <c r="BN137" s="139"/>
      <c r="BO137" s="139"/>
      <c r="BP137" s="139"/>
      <c r="BQ137" s="139"/>
      <c r="BR137" s="139"/>
      <c r="BS137" s="139"/>
      <c r="BT137" s="139"/>
      <c r="BU137" s="139"/>
      <c r="BV137" s="139"/>
      <c r="BW137" s="139"/>
      <c r="BX137" s="139"/>
      <c r="BY137" s="139"/>
      <c r="BZ137" s="139"/>
      <c r="CA137" s="139"/>
    </row>
    <row r="138" spans="1:79" ht="23.1"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39"/>
      <c r="AX138" s="139"/>
      <c r="AY138" s="139"/>
      <c r="AZ138" s="139"/>
      <c r="BA138" s="139"/>
      <c r="BB138" s="139"/>
      <c r="BC138" s="139"/>
      <c r="BD138" s="139"/>
      <c r="BE138" s="139"/>
      <c r="BF138" s="139"/>
      <c r="BG138" s="139"/>
      <c r="BH138" s="139"/>
      <c r="BI138" s="139"/>
      <c r="BJ138" s="139"/>
      <c r="BK138" s="139"/>
      <c r="BL138" s="139"/>
      <c r="BM138" s="139"/>
      <c r="BN138" s="139"/>
      <c r="BO138" s="139"/>
      <c r="BP138" s="139"/>
      <c r="BQ138" s="139"/>
      <c r="BR138" s="139"/>
      <c r="BS138" s="139"/>
      <c r="BT138" s="139"/>
      <c r="BU138" s="139"/>
      <c r="BV138" s="139"/>
      <c r="BW138" s="139"/>
      <c r="BX138" s="139"/>
      <c r="BY138" s="139"/>
      <c r="BZ138" s="139"/>
      <c r="CA138" s="139"/>
    </row>
    <row r="139" spans="1:79" ht="23.1"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c r="BE139" s="139"/>
      <c r="BF139" s="139"/>
      <c r="BG139" s="139"/>
      <c r="BH139" s="139"/>
      <c r="BI139" s="139"/>
      <c r="BJ139" s="139"/>
      <c r="BK139" s="139"/>
      <c r="BL139" s="139"/>
      <c r="BM139" s="139"/>
      <c r="BN139" s="139"/>
      <c r="BO139" s="139"/>
      <c r="BP139" s="139"/>
      <c r="BQ139" s="139"/>
      <c r="BR139" s="139"/>
      <c r="BS139" s="139"/>
      <c r="BT139" s="139"/>
      <c r="BU139" s="139"/>
      <c r="BV139" s="139"/>
      <c r="BW139" s="139"/>
      <c r="BX139" s="139"/>
      <c r="BY139" s="139"/>
      <c r="BZ139" s="139"/>
      <c r="CA139" s="139"/>
    </row>
    <row r="140" spans="1:79" ht="23.1" customHeight="1">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139"/>
      <c r="AP140" s="139"/>
      <c r="AQ140" s="139"/>
      <c r="AR140" s="139"/>
      <c r="AS140" s="139"/>
      <c r="AT140" s="139"/>
      <c r="AU140" s="139"/>
      <c r="AV140" s="139"/>
      <c r="AW140" s="139"/>
      <c r="AX140" s="139"/>
      <c r="AY140" s="139"/>
      <c r="AZ140" s="139"/>
      <c r="BA140" s="139"/>
      <c r="BB140" s="139"/>
      <c r="BC140" s="139"/>
      <c r="BD140" s="139"/>
      <c r="BE140" s="139"/>
      <c r="BF140" s="139"/>
      <c r="BG140" s="139"/>
      <c r="BH140" s="139"/>
      <c r="BI140" s="139"/>
      <c r="BJ140" s="139"/>
      <c r="BK140" s="139"/>
      <c r="BL140" s="139"/>
      <c r="BM140" s="139"/>
      <c r="BN140" s="139"/>
      <c r="BO140" s="139"/>
      <c r="BP140" s="139"/>
      <c r="BQ140" s="139"/>
      <c r="BR140" s="139"/>
      <c r="BS140" s="139"/>
      <c r="BT140" s="139"/>
      <c r="BU140" s="139"/>
      <c r="BV140" s="139"/>
      <c r="BW140" s="139"/>
      <c r="BX140" s="139"/>
      <c r="BY140" s="139"/>
      <c r="BZ140" s="139"/>
      <c r="CA140" s="139"/>
    </row>
    <row r="141" spans="1:79" ht="23.1" customHeight="1">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139"/>
      <c r="AP141" s="139"/>
      <c r="AQ141" s="139"/>
      <c r="AR141" s="139"/>
      <c r="AS141" s="139"/>
      <c r="AT141" s="139"/>
      <c r="AU141" s="139"/>
      <c r="AV141" s="139"/>
      <c r="AW141" s="139"/>
      <c r="AX141" s="139"/>
      <c r="AY141" s="139"/>
      <c r="AZ141" s="139"/>
      <c r="BA141" s="139"/>
      <c r="BB141" s="139"/>
      <c r="BC141" s="139"/>
      <c r="BD141" s="139"/>
      <c r="BE141" s="139"/>
      <c r="BF141" s="139"/>
      <c r="BG141" s="139"/>
      <c r="BH141" s="139"/>
      <c r="BI141" s="139"/>
      <c r="BJ141" s="139"/>
      <c r="BK141" s="139"/>
      <c r="BL141" s="139"/>
      <c r="BM141" s="139"/>
      <c r="BN141" s="139"/>
      <c r="BO141" s="139"/>
      <c r="BP141" s="139"/>
      <c r="BQ141" s="139"/>
      <c r="BR141" s="139"/>
      <c r="BS141" s="139"/>
      <c r="BT141" s="139"/>
      <c r="BU141" s="139"/>
      <c r="BV141" s="139"/>
      <c r="BW141" s="139"/>
      <c r="BX141" s="139"/>
      <c r="BY141" s="139"/>
      <c r="BZ141" s="139"/>
      <c r="CA141" s="139"/>
    </row>
    <row r="142" spans="1:79" ht="23.1" customHeight="1">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39"/>
      <c r="AZ142" s="139"/>
      <c r="BA142" s="139"/>
      <c r="BB142" s="139"/>
      <c r="BC142" s="139"/>
      <c r="BD142" s="139"/>
      <c r="BE142" s="139"/>
      <c r="BF142" s="139"/>
      <c r="BG142" s="139"/>
      <c r="BH142" s="139"/>
      <c r="BI142" s="139"/>
      <c r="BJ142" s="139"/>
      <c r="BK142" s="139"/>
      <c r="BL142" s="139"/>
      <c r="BM142" s="139"/>
      <c r="BN142" s="139"/>
      <c r="BO142" s="139"/>
      <c r="BP142" s="139"/>
      <c r="BQ142" s="139"/>
      <c r="BR142" s="139"/>
      <c r="BS142" s="139"/>
      <c r="BT142" s="139"/>
      <c r="BU142" s="139"/>
      <c r="BV142" s="139"/>
      <c r="BW142" s="139"/>
      <c r="BX142" s="139"/>
      <c r="BY142" s="139"/>
      <c r="BZ142" s="139"/>
      <c r="CA142" s="139"/>
    </row>
    <row r="143" spans="1:79" ht="23.1" customHeight="1">
      <c r="A143" s="13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c r="BE143" s="139"/>
      <c r="BF143" s="139"/>
      <c r="BG143" s="139"/>
      <c r="BH143" s="139"/>
      <c r="BI143" s="139"/>
      <c r="BJ143" s="139"/>
      <c r="BK143" s="139"/>
      <c r="BL143" s="139"/>
      <c r="BM143" s="139"/>
      <c r="BN143" s="139"/>
      <c r="BO143" s="139"/>
      <c r="BP143" s="139"/>
      <c r="BQ143" s="139"/>
      <c r="BR143" s="139"/>
      <c r="BS143" s="139"/>
      <c r="BT143" s="139"/>
      <c r="BU143" s="139"/>
      <c r="BV143" s="139"/>
      <c r="BW143" s="139"/>
      <c r="BX143" s="139"/>
      <c r="BY143" s="139"/>
      <c r="BZ143" s="139"/>
      <c r="CA143" s="139"/>
    </row>
    <row r="144" spans="1:79" ht="23.1" customHeight="1">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c r="AV144" s="139"/>
      <c r="AW144" s="139"/>
      <c r="AX144" s="139"/>
      <c r="AY144" s="139"/>
      <c r="AZ144" s="139"/>
      <c r="BA144" s="139"/>
      <c r="BB144" s="139"/>
      <c r="BC144" s="139"/>
      <c r="BD144" s="139"/>
      <c r="BE144" s="139"/>
      <c r="BF144" s="139"/>
      <c r="BG144" s="139"/>
      <c r="BH144" s="139"/>
      <c r="BI144" s="139"/>
      <c r="BJ144" s="139"/>
      <c r="BK144" s="139"/>
      <c r="BL144" s="139"/>
      <c r="BM144" s="139"/>
      <c r="BN144" s="139"/>
      <c r="BO144" s="139"/>
      <c r="BP144" s="139"/>
      <c r="BQ144" s="139"/>
      <c r="BR144" s="139"/>
      <c r="BS144" s="139"/>
      <c r="BT144" s="139"/>
      <c r="BU144" s="139"/>
      <c r="BV144" s="139"/>
      <c r="BW144" s="139"/>
      <c r="BX144" s="139"/>
      <c r="BY144" s="139"/>
      <c r="BZ144" s="139"/>
      <c r="CA144" s="139"/>
    </row>
    <row r="145" spans="1:79" ht="23.1" customHeight="1">
      <c r="A145" s="139"/>
      <c r="B145" s="139"/>
      <c r="C145" s="139"/>
      <c r="D145" s="13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139"/>
      <c r="AP145" s="139"/>
      <c r="AQ145" s="139"/>
      <c r="AR145" s="139"/>
      <c r="AS145" s="139"/>
      <c r="AT145" s="139"/>
      <c r="AU145" s="139"/>
      <c r="AV145" s="139"/>
      <c r="AW145" s="139"/>
      <c r="AX145" s="139"/>
      <c r="AY145" s="139"/>
      <c r="AZ145" s="139"/>
      <c r="BA145" s="139"/>
      <c r="BB145" s="139"/>
      <c r="BC145" s="139"/>
      <c r="BD145" s="139"/>
      <c r="BE145" s="139"/>
      <c r="BF145" s="139"/>
      <c r="BG145" s="139"/>
      <c r="BH145" s="139"/>
      <c r="BI145" s="139"/>
      <c r="BJ145" s="139"/>
      <c r="BK145" s="139"/>
      <c r="BL145" s="139"/>
      <c r="BM145" s="139"/>
      <c r="BN145" s="139"/>
      <c r="BO145" s="139"/>
      <c r="BP145" s="139"/>
      <c r="BQ145" s="139"/>
      <c r="BR145" s="139"/>
      <c r="BS145" s="139"/>
      <c r="BT145" s="139"/>
      <c r="BU145" s="139"/>
      <c r="BV145" s="139"/>
      <c r="BW145" s="139"/>
      <c r="BX145" s="139"/>
      <c r="BY145" s="139"/>
      <c r="BZ145" s="139"/>
      <c r="CA145" s="139"/>
    </row>
    <row r="146" spans="1:79" ht="23.1" customHeight="1">
      <c r="A146" s="139"/>
      <c r="B146" s="139"/>
      <c r="C146" s="139"/>
      <c r="D146" s="139"/>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c r="BE146" s="139"/>
      <c r="BF146" s="139"/>
      <c r="BG146" s="139"/>
      <c r="BH146" s="139"/>
      <c r="BI146" s="139"/>
      <c r="BJ146" s="139"/>
      <c r="BK146" s="139"/>
      <c r="BL146" s="139"/>
      <c r="BM146" s="139"/>
      <c r="BN146" s="139"/>
      <c r="BO146" s="139"/>
      <c r="BP146" s="139"/>
      <c r="BQ146" s="139"/>
      <c r="BR146" s="139"/>
      <c r="BS146" s="139"/>
      <c r="BT146" s="139"/>
      <c r="BU146" s="139"/>
      <c r="BV146" s="139"/>
      <c r="BW146" s="139"/>
      <c r="BX146" s="139"/>
      <c r="BY146" s="139"/>
      <c r="BZ146" s="139"/>
      <c r="CA146" s="139"/>
    </row>
    <row r="147" spans="1:79" ht="23.1" customHeight="1">
      <c r="A147" s="139"/>
      <c r="B147" s="139"/>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c r="BE147" s="139"/>
      <c r="BF147" s="139"/>
      <c r="BG147" s="139"/>
      <c r="BH147" s="139"/>
      <c r="BI147" s="139"/>
      <c r="BJ147" s="139"/>
      <c r="BK147" s="139"/>
      <c r="BL147" s="139"/>
      <c r="BM147" s="139"/>
      <c r="BN147" s="139"/>
      <c r="BO147" s="139"/>
      <c r="BP147" s="139"/>
      <c r="BQ147" s="139"/>
      <c r="BR147" s="139"/>
      <c r="BS147" s="139"/>
      <c r="BT147" s="139"/>
      <c r="BU147" s="139"/>
      <c r="BV147" s="139"/>
      <c r="BW147" s="139"/>
      <c r="BX147" s="139"/>
      <c r="BY147" s="139"/>
      <c r="BZ147" s="139"/>
      <c r="CA147" s="139"/>
    </row>
    <row r="148" spans="1:79" ht="23.1" customHeight="1">
      <c r="A148" s="139"/>
      <c r="B148" s="139"/>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39"/>
      <c r="BI148" s="139"/>
      <c r="BJ148" s="139"/>
      <c r="BK148" s="139"/>
      <c r="BL148" s="139"/>
      <c r="BM148" s="139"/>
      <c r="BN148" s="139"/>
      <c r="BO148" s="139"/>
      <c r="BP148" s="139"/>
      <c r="BQ148" s="139"/>
      <c r="BR148" s="139"/>
      <c r="BS148" s="139"/>
      <c r="BT148" s="139"/>
      <c r="BU148" s="139"/>
      <c r="BV148" s="139"/>
      <c r="BW148" s="139"/>
      <c r="BX148" s="139"/>
      <c r="BY148" s="139"/>
      <c r="BZ148" s="139"/>
      <c r="CA148" s="139"/>
    </row>
    <row r="149" spans="1:79" ht="23.1" customHeight="1">
      <c r="A149" s="139"/>
      <c r="B149" s="139"/>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139"/>
      <c r="BJ149" s="139"/>
      <c r="BK149" s="139"/>
      <c r="BL149" s="139"/>
      <c r="BM149" s="139"/>
      <c r="BN149" s="139"/>
      <c r="BO149" s="139"/>
      <c r="BP149" s="139"/>
      <c r="BQ149" s="139"/>
      <c r="BR149" s="139"/>
      <c r="BS149" s="139"/>
      <c r="BT149" s="139"/>
      <c r="BU149" s="139"/>
      <c r="BV149" s="139"/>
      <c r="BW149" s="139"/>
      <c r="BX149" s="139"/>
      <c r="BY149" s="139"/>
      <c r="BZ149" s="139"/>
      <c r="CA149" s="139"/>
    </row>
    <row r="150" spans="1:79" ht="23.1" customHeight="1">
      <c r="A150" s="139"/>
      <c r="B150" s="139"/>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139"/>
      <c r="BF150" s="139"/>
      <c r="BG150" s="139"/>
      <c r="BH150" s="139"/>
      <c r="BI150" s="139"/>
      <c r="BJ150" s="139"/>
      <c r="BK150" s="139"/>
      <c r="BL150" s="139"/>
      <c r="BM150" s="139"/>
      <c r="BN150" s="139"/>
      <c r="BO150" s="139"/>
      <c r="BP150" s="139"/>
      <c r="BQ150" s="139"/>
      <c r="BR150" s="139"/>
      <c r="BS150" s="139"/>
      <c r="BT150" s="139"/>
      <c r="BU150" s="139"/>
      <c r="BV150" s="139"/>
      <c r="BW150" s="139"/>
      <c r="BX150" s="139"/>
      <c r="BY150" s="139"/>
      <c r="BZ150" s="139"/>
      <c r="CA150" s="139"/>
    </row>
    <row r="151" spans="1:79" ht="23.1" customHeight="1">
      <c r="A151" s="139"/>
      <c r="B151" s="139"/>
      <c r="C151" s="139"/>
      <c r="D151" s="139"/>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c r="BE151" s="139"/>
      <c r="BF151" s="139"/>
      <c r="BG151" s="139"/>
      <c r="BH151" s="139"/>
      <c r="BI151" s="139"/>
      <c r="BJ151" s="139"/>
      <c r="BK151" s="139"/>
      <c r="BL151" s="139"/>
      <c r="BM151" s="139"/>
      <c r="BN151" s="139"/>
      <c r="BO151" s="139"/>
      <c r="BP151" s="139"/>
      <c r="BQ151" s="139"/>
      <c r="BR151" s="139"/>
      <c r="BS151" s="139"/>
      <c r="BT151" s="139"/>
      <c r="BU151" s="139"/>
      <c r="BV151" s="139"/>
      <c r="BW151" s="139"/>
      <c r="BX151" s="139"/>
      <c r="BY151" s="139"/>
      <c r="BZ151" s="139"/>
      <c r="CA151" s="139"/>
    </row>
    <row r="152" spans="1:79" ht="23.1" customHeight="1">
      <c r="A152" s="139"/>
      <c r="B152" s="139"/>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139"/>
      <c r="BF152" s="139"/>
      <c r="BG152" s="139"/>
      <c r="BH152" s="139"/>
      <c r="BI152" s="139"/>
      <c r="BJ152" s="139"/>
      <c r="BK152" s="139"/>
      <c r="BL152" s="139"/>
      <c r="BM152" s="139"/>
      <c r="BN152" s="139"/>
      <c r="BO152" s="139"/>
      <c r="BP152" s="139"/>
      <c r="BQ152" s="139"/>
      <c r="BR152" s="139"/>
      <c r="BS152" s="139"/>
      <c r="BT152" s="139"/>
      <c r="BU152" s="139"/>
      <c r="BV152" s="139"/>
      <c r="BW152" s="139"/>
      <c r="BX152" s="139"/>
      <c r="BY152" s="139"/>
      <c r="BZ152" s="139"/>
      <c r="CA152" s="139"/>
    </row>
    <row r="153" spans="1:79" ht="23.1" customHeight="1">
      <c r="A153" s="139"/>
      <c r="B153" s="139"/>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139"/>
      <c r="BF153" s="139"/>
      <c r="BG153" s="139"/>
      <c r="BH153" s="139"/>
      <c r="BI153" s="139"/>
      <c r="BJ153" s="139"/>
      <c r="BK153" s="139"/>
      <c r="BL153" s="139"/>
      <c r="BM153" s="139"/>
      <c r="BN153" s="139"/>
      <c r="BO153" s="139"/>
      <c r="BP153" s="139"/>
      <c r="BQ153" s="139"/>
      <c r="BR153" s="139"/>
      <c r="BS153" s="139"/>
      <c r="BT153" s="139"/>
      <c r="BU153" s="139"/>
      <c r="BV153" s="139"/>
      <c r="BW153" s="139"/>
      <c r="BX153" s="139"/>
      <c r="BY153" s="139"/>
      <c r="BZ153" s="139"/>
      <c r="CA153" s="139"/>
    </row>
    <row r="154" spans="1:79" ht="23.1" customHeight="1">
      <c r="A154" s="139"/>
      <c r="B154" s="139"/>
      <c r="C154" s="139"/>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39"/>
      <c r="BI154" s="139"/>
      <c r="BJ154" s="139"/>
      <c r="BK154" s="139"/>
      <c r="BL154" s="139"/>
      <c r="BM154" s="139"/>
      <c r="BN154" s="139"/>
      <c r="BO154" s="139"/>
      <c r="BP154" s="139"/>
      <c r="BQ154" s="139"/>
      <c r="BR154" s="139"/>
      <c r="BS154" s="139"/>
      <c r="BT154" s="139"/>
      <c r="BU154" s="139"/>
      <c r="BV154" s="139"/>
      <c r="BW154" s="139"/>
      <c r="BX154" s="139"/>
      <c r="BY154" s="139"/>
      <c r="BZ154" s="139"/>
      <c r="CA154" s="139"/>
    </row>
    <row r="155" spans="1:79" ht="23.1" customHeight="1">
      <c r="A155" s="139"/>
      <c r="B155" s="139"/>
      <c r="C155" s="139"/>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139"/>
      <c r="BI155" s="139"/>
      <c r="BJ155" s="139"/>
      <c r="BK155" s="139"/>
      <c r="BL155" s="139"/>
      <c r="BM155" s="139"/>
      <c r="BN155" s="139"/>
      <c r="BO155" s="139"/>
      <c r="BP155" s="139"/>
      <c r="BQ155" s="139"/>
      <c r="BR155" s="139"/>
      <c r="BS155" s="139"/>
      <c r="BT155" s="139"/>
      <c r="BU155" s="139"/>
      <c r="BV155" s="139"/>
      <c r="BW155" s="139"/>
      <c r="BX155" s="139"/>
      <c r="BY155" s="139"/>
      <c r="BZ155" s="139"/>
      <c r="CA155" s="139"/>
    </row>
    <row r="156" spans="1:79" ht="23.1" customHeight="1">
      <c r="A156" s="139"/>
      <c r="B156" s="139"/>
      <c r="C156" s="139"/>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139"/>
      <c r="BA156" s="139"/>
      <c r="BB156" s="139"/>
      <c r="BC156" s="139"/>
      <c r="BD156" s="139"/>
      <c r="BE156" s="139"/>
      <c r="BF156" s="139"/>
      <c r="BG156" s="139"/>
      <c r="BH156" s="139"/>
      <c r="BI156" s="139"/>
      <c r="BJ156" s="139"/>
      <c r="BK156" s="139"/>
      <c r="BL156" s="139"/>
      <c r="BM156" s="139"/>
      <c r="BN156" s="139"/>
      <c r="BO156" s="139"/>
      <c r="BP156" s="139"/>
      <c r="BQ156" s="139"/>
      <c r="BR156" s="139"/>
      <c r="BS156" s="139"/>
      <c r="BT156" s="139"/>
      <c r="BU156" s="139"/>
      <c r="BV156" s="139"/>
      <c r="BW156" s="139"/>
      <c r="BX156" s="139"/>
      <c r="BY156" s="139"/>
      <c r="BZ156" s="139"/>
      <c r="CA156" s="139"/>
    </row>
    <row r="157" spans="1:79" ht="23.1" customHeight="1">
      <c r="A157" s="139"/>
      <c r="B157" s="139"/>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139"/>
      <c r="AZ157" s="139"/>
      <c r="BA157" s="139"/>
      <c r="BB157" s="139"/>
      <c r="BC157" s="139"/>
      <c r="BD157" s="139"/>
      <c r="BE157" s="139"/>
      <c r="BF157" s="139"/>
      <c r="BG157" s="139"/>
      <c r="BH157" s="139"/>
      <c r="BI157" s="139"/>
      <c r="BJ157" s="139"/>
      <c r="BK157" s="139"/>
      <c r="BL157" s="139"/>
      <c r="BM157" s="139"/>
      <c r="BN157" s="139"/>
      <c r="BO157" s="139"/>
      <c r="BP157" s="139"/>
      <c r="BQ157" s="139"/>
      <c r="BR157" s="139"/>
      <c r="BS157" s="139"/>
      <c r="BT157" s="139"/>
      <c r="BU157" s="139"/>
      <c r="BV157" s="139"/>
      <c r="BW157" s="139"/>
      <c r="BX157" s="139"/>
      <c r="BY157" s="139"/>
      <c r="BZ157" s="139"/>
      <c r="CA157" s="139"/>
    </row>
    <row r="158" spans="1:79" ht="23.1" customHeight="1">
      <c r="A158" s="139"/>
      <c r="B158" s="139"/>
      <c r="C158" s="139"/>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39"/>
      <c r="BA158" s="139"/>
      <c r="BB158" s="139"/>
      <c r="BC158" s="139"/>
      <c r="BD158" s="139"/>
      <c r="BE158" s="139"/>
      <c r="BF158" s="139"/>
      <c r="BG158" s="139"/>
      <c r="BH158" s="139"/>
      <c r="BI158" s="139"/>
      <c r="BJ158" s="139"/>
      <c r="BK158" s="139"/>
      <c r="BL158" s="139"/>
      <c r="BM158" s="139"/>
      <c r="BN158" s="139"/>
      <c r="BO158" s="139"/>
      <c r="BP158" s="139"/>
      <c r="BQ158" s="139"/>
      <c r="BR158" s="139"/>
      <c r="BS158" s="139"/>
      <c r="BT158" s="139"/>
      <c r="BU158" s="139"/>
      <c r="BV158" s="139"/>
      <c r="BW158" s="139"/>
      <c r="BX158" s="139"/>
      <c r="BY158" s="139"/>
      <c r="BZ158" s="139"/>
      <c r="CA158" s="139"/>
    </row>
    <row r="159" spans="1:79" ht="23.1" customHeight="1">
      <c r="A159" s="139"/>
      <c r="B159" s="139"/>
      <c r="C159" s="139"/>
      <c r="D159" s="139"/>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39"/>
      <c r="BI159" s="139"/>
      <c r="BJ159" s="139"/>
      <c r="BK159" s="139"/>
      <c r="BL159" s="139"/>
      <c r="BM159" s="139"/>
      <c r="BN159" s="139"/>
      <c r="BO159" s="139"/>
      <c r="BP159" s="139"/>
      <c r="BQ159" s="139"/>
      <c r="BR159" s="139"/>
      <c r="BS159" s="139"/>
      <c r="BT159" s="139"/>
      <c r="BU159" s="139"/>
      <c r="BV159" s="139"/>
      <c r="BW159" s="139"/>
      <c r="BX159" s="139"/>
      <c r="BY159" s="139"/>
      <c r="BZ159" s="139"/>
      <c r="CA159" s="139"/>
    </row>
    <row r="160" spans="1:79" ht="23.1" customHeight="1">
      <c r="A160" s="139"/>
      <c r="B160" s="139"/>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AZ160" s="139"/>
      <c r="BA160" s="139"/>
      <c r="BB160" s="139"/>
      <c r="BC160" s="139"/>
      <c r="BD160" s="139"/>
      <c r="BE160" s="139"/>
      <c r="BF160" s="139"/>
      <c r="BG160" s="139"/>
      <c r="BH160" s="139"/>
      <c r="BI160" s="139"/>
      <c r="BJ160" s="139"/>
      <c r="BK160" s="139"/>
      <c r="BL160" s="139"/>
      <c r="BM160" s="139"/>
      <c r="BN160" s="139"/>
      <c r="BO160" s="139"/>
      <c r="BP160" s="139"/>
      <c r="BQ160" s="139"/>
      <c r="BR160" s="139"/>
      <c r="BS160" s="139"/>
      <c r="BT160" s="139"/>
      <c r="BU160" s="139"/>
      <c r="BV160" s="139"/>
      <c r="BW160" s="139"/>
      <c r="BX160" s="139"/>
      <c r="BY160" s="139"/>
      <c r="BZ160" s="139"/>
      <c r="CA160" s="139"/>
    </row>
    <row r="161" spans="1:79" ht="23.1" customHeight="1">
      <c r="A161" s="139"/>
      <c r="B161" s="139"/>
      <c r="C161" s="139"/>
      <c r="D161" s="139"/>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39"/>
      <c r="AW161" s="139"/>
      <c r="AX161" s="139"/>
      <c r="AY161" s="139"/>
      <c r="AZ161" s="139"/>
      <c r="BA161" s="139"/>
      <c r="BB161" s="139"/>
      <c r="BC161" s="139"/>
      <c r="BD161" s="139"/>
      <c r="BE161" s="139"/>
      <c r="BF161" s="139"/>
      <c r="BG161" s="139"/>
      <c r="BH161" s="139"/>
      <c r="BI161" s="139"/>
      <c r="BJ161" s="139"/>
      <c r="BK161" s="139"/>
      <c r="BL161" s="139"/>
      <c r="BM161" s="139"/>
      <c r="BN161" s="139"/>
      <c r="BO161" s="139"/>
      <c r="BP161" s="139"/>
      <c r="BQ161" s="139"/>
      <c r="BR161" s="139"/>
      <c r="BS161" s="139"/>
      <c r="BT161" s="139"/>
      <c r="BU161" s="139"/>
      <c r="BV161" s="139"/>
      <c r="BW161" s="139"/>
      <c r="BX161" s="139"/>
      <c r="BY161" s="139"/>
      <c r="BZ161" s="139"/>
      <c r="CA161" s="139"/>
    </row>
    <row r="162" spans="1:79" ht="23.1" customHeight="1">
      <c r="A162" s="139"/>
      <c r="B162" s="139"/>
      <c r="C162" s="139"/>
      <c r="D162" s="139"/>
      <c r="E162" s="139"/>
      <c r="F162" s="139"/>
      <c r="G162" s="139"/>
      <c r="H162" s="139"/>
      <c r="I162" s="139"/>
      <c r="J162" s="139"/>
      <c r="K162" s="139"/>
      <c r="L162" s="139"/>
      <c r="M162" s="139"/>
      <c r="N162" s="139"/>
      <c r="O162" s="139"/>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AZ162" s="139"/>
      <c r="BA162" s="139"/>
      <c r="BB162" s="139"/>
      <c r="BC162" s="139"/>
      <c r="BD162" s="139"/>
      <c r="BE162" s="139"/>
      <c r="BF162" s="139"/>
      <c r="BG162" s="139"/>
      <c r="BH162" s="139"/>
      <c r="BI162" s="139"/>
      <c r="BJ162" s="139"/>
      <c r="BK162" s="139"/>
      <c r="BL162" s="139"/>
      <c r="BM162" s="139"/>
      <c r="BN162" s="139"/>
      <c r="BO162" s="139"/>
      <c r="BP162" s="139"/>
      <c r="BQ162" s="139"/>
      <c r="BR162" s="139"/>
      <c r="BS162" s="139"/>
      <c r="BT162" s="139"/>
      <c r="BU162" s="139"/>
      <c r="BV162" s="139"/>
      <c r="BW162" s="139"/>
      <c r="BX162" s="139"/>
      <c r="BY162" s="139"/>
      <c r="BZ162" s="139"/>
      <c r="CA162" s="139"/>
    </row>
    <row r="163" spans="1:79" ht="23.1" customHeight="1">
      <c r="A163" s="139"/>
      <c r="B163" s="139"/>
      <c r="C163" s="139"/>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9"/>
      <c r="BA163" s="139"/>
      <c r="BB163" s="139"/>
      <c r="BC163" s="139"/>
      <c r="BD163" s="139"/>
      <c r="BE163" s="139"/>
      <c r="BF163" s="139"/>
      <c r="BG163" s="139"/>
      <c r="BH163" s="139"/>
      <c r="BI163" s="139"/>
      <c r="BJ163" s="139"/>
      <c r="BK163" s="139"/>
      <c r="BL163" s="139"/>
      <c r="BM163" s="139"/>
      <c r="BN163" s="139"/>
      <c r="BO163" s="139"/>
      <c r="BP163" s="139"/>
      <c r="BQ163" s="139"/>
      <c r="BR163" s="139"/>
      <c r="BS163" s="139"/>
      <c r="BT163" s="139"/>
      <c r="BU163" s="139"/>
      <c r="BV163" s="139"/>
      <c r="BW163" s="139"/>
      <c r="BX163" s="139"/>
      <c r="BY163" s="139"/>
      <c r="BZ163" s="139"/>
      <c r="CA163" s="139"/>
    </row>
    <row r="164" spans="1:79" ht="23.1" customHeight="1">
      <c r="A164" s="139"/>
      <c r="B164" s="139"/>
      <c r="C164" s="139"/>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9"/>
      <c r="BA164" s="139"/>
      <c r="BB164" s="139"/>
      <c r="BC164" s="139"/>
      <c r="BD164" s="139"/>
      <c r="BE164" s="139"/>
      <c r="BF164" s="139"/>
      <c r="BG164" s="139"/>
      <c r="BH164" s="139"/>
      <c r="BI164" s="139"/>
      <c r="BJ164" s="139"/>
      <c r="BK164" s="139"/>
      <c r="BL164" s="139"/>
      <c r="BM164" s="139"/>
      <c r="BN164" s="139"/>
      <c r="BO164" s="139"/>
      <c r="BP164" s="139"/>
      <c r="BQ164" s="139"/>
      <c r="BR164" s="139"/>
      <c r="BS164" s="139"/>
      <c r="BT164" s="139"/>
      <c r="BU164" s="139"/>
      <c r="BV164" s="139"/>
      <c r="BW164" s="139"/>
      <c r="BX164" s="139"/>
      <c r="BY164" s="139"/>
      <c r="BZ164" s="139"/>
      <c r="CA164" s="139"/>
    </row>
    <row r="165" spans="1:79" ht="23.1" customHeight="1">
      <c r="A165" s="139"/>
      <c r="B165" s="139"/>
      <c r="C165" s="139"/>
      <c r="D165" s="139"/>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39"/>
      <c r="AW165" s="139"/>
      <c r="AX165" s="139"/>
      <c r="AY165" s="139"/>
      <c r="AZ165" s="139"/>
      <c r="BA165" s="139"/>
      <c r="BB165" s="139"/>
      <c r="BC165" s="139"/>
      <c r="BD165" s="139"/>
      <c r="BE165" s="139"/>
      <c r="BF165" s="139"/>
      <c r="BG165" s="139"/>
      <c r="BH165" s="139"/>
      <c r="BI165" s="139"/>
      <c r="BJ165" s="139"/>
      <c r="BK165" s="139"/>
      <c r="BL165" s="139"/>
      <c r="BM165" s="139"/>
      <c r="BN165" s="139"/>
      <c r="BO165" s="139"/>
      <c r="BP165" s="139"/>
      <c r="BQ165" s="139"/>
      <c r="BR165" s="139"/>
      <c r="BS165" s="139"/>
      <c r="BT165" s="139"/>
      <c r="BU165" s="139"/>
      <c r="BV165" s="139"/>
      <c r="BW165" s="139"/>
      <c r="BX165" s="139"/>
      <c r="BY165" s="139"/>
      <c r="BZ165" s="139"/>
      <c r="CA165" s="139"/>
    </row>
    <row r="166" spans="1:79" ht="23.1" customHeight="1">
      <c r="A166" s="139"/>
      <c r="B166" s="139"/>
      <c r="C166" s="139"/>
      <c r="D166" s="139"/>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9"/>
      <c r="BA166" s="139"/>
      <c r="BB166" s="139"/>
      <c r="BC166" s="139"/>
      <c r="BD166" s="139"/>
      <c r="BE166" s="139"/>
      <c r="BF166" s="139"/>
      <c r="BG166" s="139"/>
      <c r="BH166" s="139"/>
      <c r="BI166" s="139"/>
      <c r="BJ166" s="139"/>
      <c r="BK166" s="139"/>
      <c r="BL166" s="139"/>
      <c r="BM166" s="139"/>
      <c r="BN166" s="139"/>
      <c r="BO166" s="139"/>
      <c r="BP166" s="139"/>
      <c r="BQ166" s="139"/>
      <c r="BR166" s="139"/>
      <c r="BS166" s="139"/>
      <c r="BT166" s="139"/>
      <c r="BU166" s="139"/>
      <c r="BV166" s="139"/>
      <c r="BW166" s="139"/>
      <c r="BX166" s="139"/>
      <c r="BY166" s="139"/>
      <c r="BZ166" s="139"/>
      <c r="CA166" s="139"/>
    </row>
    <row r="167" spans="1:79" ht="23.1" customHeight="1">
      <c r="A167" s="139"/>
      <c r="B167" s="139"/>
      <c r="C167" s="139"/>
      <c r="D167" s="139"/>
      <c r="E167" s="139"/>
      <c r="F167" s="139"/>
      <c r="G167" s="139"/>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AZ167" s="139"/>
      <c r="BA167" s="139"/>
      <c r="BB167" s="139"/>
      <c r="BC167" s="139"/>
      <c r="BD167" s="139"/>
      <c r="BE167" s="139"/>
      <c r="BF167" s="139"/>
      <c r="BG167" s="139"/>
      <c r="BH167" s="139"/>
      <c r="BI167" s="139"/>
      <c r="BJ167" s="139"/>
      <c r="BK167" s="139"/>
      <c r="BL167" s="139"/>
      <c r="BM167" s="139"/>
      <c r="BN167" s="139"/>
      <c r="BO167" s="139"/>
      <c r="BP167" s="139"/>
      <c r="BQ167" s="139"/>
      <c r="BR167" s="139"/>
      <c r="BS167" s="139"/>
      <c r="BT167" s="139"/>
      <c r="BU167" s="139"/>
      <c r="BV167" s="139"/>
      <c r="BW167" s="139"/>
      <c r="BX167" s="139"/>
      <c r="BY167" s="139"/>
      <c r="BZ167" s="139"/>
      <c r="CA167" s="139"/>
    </row>
    <row r="168" spans="1:79" ht="23.1" customHeight="1">
      <c r="A168" s="139"/>
      <c r="B168" s="139"/>
      <c r="C168" s="139"/>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P168" s="139"/>
      <c r="AQ168" s="139"/>
      <c r="AR168" s="139"/>
      <c r="AS168" s="139"/>
      <c r="AT168" s="139"/>
      <c r="AU168" s="139"/>
      <c r="AV168" s="139"/>
      <c r="AW168" s="139"/>
      <c r="AX168" s="139"/>
      <c r="AY168" s="139"/>
      <c r="AZ168" s="139"/>
      <c r="BA168" s="139"/>
      <c r="BB168" s="139"/>
      <c r="BC168" s="139"/>
      <c r="BD168" s="139"/>
      <c r="BE168" s="139"/>
      <c r="BF168" s="139"/>
      <c r="BG168" s="139"/>
      <c r="BH168" s="139"/>
      <c r="BI168" s="139"/>
      <c r="BJ168" s="139"/>
      <c r="BK168" s="139"/>
      <c r="BL168" s="139"/>
      <c r="BM168" s="139"/>
      <c r="BN168" s="139"/>
      <c r="BO168" s="139"/>
      <c r="BP168" s="139"/>
      <c r="BQ168" s="139"/>
      <c r="BR168" s="139"/>
      <c r="BS168" s="139"/>
      <c r="BT168" s="139"/>
      <c r="BU168" s="139"/>
      <c r="BV168" s="139"/>
      <c r="BW168" s="139"/>
      <c r="BX168" s="139"/>
      <c r="BY168" s="139"/>
      <c r="BZ168" s="139"/>
      <c r="CA168" s="139"/>
    </row>
    <row r="169" spans="1:79" ht="23.1" customHeight="1">
      <c r="A169" s="139"/>
      <c r="B169" s="139"/>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AZ169" s="139"/>
      <c r="BA169" s="139"/>
      <c r="BB169" s="139"/>
      <c r="BC169" s="139"/>
      <c r="BD169" s="139"/>
      <c r="BE169" s="139"/>
      <c r="BF169" s="139"/>
      <c r="BG169" s="139"/>
      <c r="BH169" s="139"/>
      <c r="BI169" s="139"/>
      <c r="BJ169" s="139"/>
      <c r="BK169" s="139"/>
      <c r="BL169" s="139"/>
      <c r="BM169" s="139"/>
      <c r="BN169" s="139"/>
      <c r="BO169" s="139"/>
      <c r="BP169" s="139"/>
      <c r="BQ169" s="139"/>
      <c r="BR169" s="139"/>
      <c r="BS169" s="139"/>
      <c r="BT169" s="139"/>
      <c r="BU169" s="139"/>
      <c r="BV169" s="139"/>
      <c r="BW169" s="139"/>
      <c r="BX169" s="139"/>
      <c r="BY169" s="139"/>
      <c r="BZ169" s="139"/>
      <c r="CA169" s="139"/>
    </row>
    <row r="170" spans="1:79" ht="23.1" customHeight="1">
      <c r="A170" s="139"/>
      <c r="B170" s="139"/>
      <c r="C170" s="139"/>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39"/>
      <c r="BA170" s="139"/>
      <c r="BB170" s="139"/>
      <c r="BC170" s="139"/>
      <c r="BD170" s="139"/>
      <c r="BE170" s="139"/>
      <c r="BF170" s="139"/>
      <c r="BG170" s="139"/>
      <c r="BH170" s="139"/>
      <c r="BI170" s="139"/>
      <c r="BJ170" s="139"/>
      <c r="BK170" s="139"/>
      <c r="BL170" s="139"/>
      <c r="BM170" s="139"/>
      <c r="BN170" s="139"/>
      <c r="BO170" s="139"/>
      <c r="BP170" s="139"/>
      <c r="BQ170" s="139"/>
      <c r="BR170" s="139"/>
      <c r="BS170" s="139"/>
      <c r="BT170" s="139"/>
      <c r="BU170" s="139"/>
      <c r="BV170" s="139"/>
      <c r="BW170" s="139"/>
      <c r="BX170" s="139"/>
      <c r="BY170" s="139"/>
      <c r="BZ170" s="139"/>
      <c r="CA170" s="139"/>
    </row>
    <row r="171" spans="1:79" ht="23.1" customHeight="1">
      <c r="A171" s="13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c r="AX171" s="139"/>
      <c r="AY171" s="139"/>
      <c r="AZ171" s="139"/>
      <c r="BA171" s="139"/>
      <c r="BB171" s="139"/>
      <c r="BC171" s="139"/>
      <c r="BD171" s="139"/>
      <c r="BE171" s="139"/>
      <c r="BF171" s="139"/>
      <c r="BG171" s="139"/>
      <c r="BH171" s="139"/>
      <c r="BI171" s="139"/>
      <c r="BJ171" s="139"/>
      <c r="BK171" s="139"/>
      <c r="BL171" s="139"/>
      <c r="BM171" s="139"/>
      <c r="BN171" s="139"/>
      <c r="BO171" s="139"/>
      <c r="BP171" s="139"/>
      <c r="BQ171" s="139"/>
      <c r="BR171" s="139"/>
      <c r="BS171" s="139"/>
      <c r="BT171" s="139"/>
      <c r="BU171" s="139"/>
      <c r="BV171" s="139"/>
      <c r="BW171" s="139"/>
      <c r="BX171" s="139"/>
      <c r="BY171" s="139"/>
      <c r="BZ171" s="139"/>
      <c r="CA171" s="139"/>
    </row>
    <row r="172" spans="1:79" ht="23.1" customHeight="1">
      <c r="A172" s="13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139"/>
      <c r="AK172" s="139"/>
      <c r="AL172" s="139"/>
      <c r="AM172" s="139"/>
      <c r="AN172" s="139"/>
      <c r="AO172" s="139"/>
      <c r="AP172" s="139"/>
      <c r="AQ172" s="139"/>
      <c r="AR172" s="139"/>
      <c r="AS172" s="139"/>
      <c r="AT172" s="139"/>
      <c r="AU172" s="139"/>
      <c r="AV172" s="139"/>
      <c r="AW172" s="139"/>
      <c r="AX172" s="139"/>
      <c r="AY172" s="139"/>
      <c r="AZ172" s="139"/>
      <c r="BA172" s="139"/>
      <c r="BB172" s="139"/>
      <c r="BC172" s="139"/>
      <c r="BD172" s="139"/>
      <c r="BE172" s="139"/>
      <c r="BF172" s="139"/>
      <c r="BG172" s="139"/>
      <c r="BH172" s="139"/>
      <c r="BI172" s="139"/>
      <c r="BJ172" s="139"/>
      <c r="BK172" s="139"/>
      <c r="BL172" s="139"/>
      <c r="BM172" s="139"/>
      <c r="BN172" s="139"/>
      <c r="BO172" s="139"/>
      <c r="BP172" s="139"/>
      <c r="BQ172" s="139"/>
      <c r="BR172" s="139"/>
      <c r="BS172" s="139"/>
      <c r="BT172" s="139"/>
      <c r="BU172" s="139"/>
      <c r="BV172" s="139"/>
      <c r="BW172" s="139"/>
      <c r="BX172" s="139"/>
      <c r="BY172" s="139"/>
      <c r="BZ172" s="139"/>
      <c r="CA172" s="139"/>
    </row>
    <row r="173" spans="1:79" ht="23.1" customHeight="1">
      <c r="A173" s="13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c r="BH173" s="139"/>
      <c r="BI173" s="139"/>
      <c r="BJ173" s="139"/>
      <c r="BK173" s="139"/>
      <c r="BL173" s="139"/>
      <c r="BM173" s="139"/>
      <c r="BN173" s="139"/>
      <c r="BO173" s="139"/>
      <c r="BP173" s="139"/>
      <c r="BQ173" s="139"/>
      <c r="BR173" s="139"/>
      <c r="BS173" s="139"/>
      <c r="BT173" s="139"/>
      <c r="BU173" s="139"/>
      <c r="BV173" s="139"/>
      <c r="BW173" s="139"/>
      <c r="BX173" s="139"/>
      <c r="BY173" s="139"/>
      <c r="BZ173" s="139"/>
      <c r="CA173" s="139"/>
    </row>
    <row r="174" spans="1:79" ht="23.1" customHeight="1">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c r="AW174" s="139"/>
      <c r="AX174" s="139"/>
      <c r="AY174" s="139"/>
      <c r="AZ174" s="139"/>
      <c r="BA174" s="139"/>
      <c r="BB174" s="139"/>
      <c r="BC174" s="139"/>
      <c r="BD174" s="139"/>
      <c r="BE174" s="139"/>
      <c r="BF174" s="139"/>
      <c r="BG174" s="139"/>
      <c r="BH174" s="139"/>
      <c r="BI174" s="139"/>
      <c r="BJ174" s="139"/>
      <c r="BK174" s="139"/>
      <c r="BL174" s="139"/>
      <c r="BM174" s="139"/>
      <c r="BN174" s="139"/>
      <c r="BO174" s="139"/>
      <c r="BP174" s="139"/>
      <c r="BQ174" s="139"/>
      <c r="BR174" s="139"/>
      <c r="BS174" s="139"/>
      <c r="BT174" s="139"/>
      <c r="BU174" s="139"/>
      <c r="BV174" s="139"/>
      <c r="BW174" s="139"/>
      <c r="BX174" s="139"/>
      <c r="BY174" s="139"/>
      <c r="BZ174" s="139"/>
      <c r="CA174" s="139"/>
    </row>
    <row r="175" spans="1:79" ht="23.1"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P175" s="139"/>
      <c r="AQ175" s="139"/>
      <c r="AR175" s="139"/>
      <c r="AS175" s="139"/>
      <c r="AT175" s="139"/>
      <c r="AU175" s="139"/>
      <c r="AV175" s="139"/>
      <c r="AW175" s="139"/>
      <c r="AX175" s="139"/>
      <c r="AY175" s="139"/>
      <c r="AZ175" s="139"/>
      <c r="BA175" s="139"/>
      <c r="BB175" s="139"/>
      <c r="BC175" s="139"/>
      <c r="BD175" s="139"/>
      <c r="BE175" s="139"/>
      <c r="BF175" s="139"/>
      <c r="BG175" s="139"/>
      <c r="BH175" s="139"/>
      <c r="BI175" s="139"/>
      <c r="BJ175" s="139"/>
      <c r="BK175" s="139"/>
      <c r="BL175" s="139"/>
      <c r="BM175" s="139"/>
      <c r="BN175" s="139"/>
      <c r="BO175" s="139"/>
      <c r="BP175" s="139"/>
      <c r="BQ175" s="139"/>
      <c r="BR175" s="139"/>
      <c r="BS175" s="139"/>
      <c r="BT175" s="139"/>
      <c r="BU175" s="139"/>
      <c r="BV175" s="139"/>
      <c r="BW175" s="139"/>
      <c r="BX175" s="139"/>
      <c r="BY175" s="139"/>
      <c r="BZ175" s="139"/>
      <c r="CA175" s="139"/>
    </row>
    <row r="176" spans="1:79" ht="23.1" customHeight="1">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c r="AH176" s="139"/>
      <c r="AI176" s="139"/>
      <c r="AJ176" s="139"/>
      <c r="AK176" s="139"/>
      <c r="AL176" s="139"/>
      <c r="AM176" s="139"/>
      <c r="AN176" s="139"/>
      <c r="AO176" s="139"/>
      <c r="AP176" s="139"/>
      <c r="AQ176" s="139"/>
      <c r="AR176" s="139"/>
      <c r="AS176" s="139"/>
      <c r="AT176" s="139"/>
      <c r="AU176" s="139"/>
      <c r="AV176" s="139"/>
      <c r="AW176" s="139"/>
      <c r="AX176" s="139"/>
      <c r="AY176" s="139"/>
      <c r="AZ176" s="139"/>
      <c r="BA176" s="139"/>
      <c r="BB176" s="139"/>
      <c r="BC176" s="139"/>
      <c r="BD176" s="139"/>
      <c r="BE176" s="139"/>
      <c r="BF176" s="139"/>
      <c r="BG176" s="139"/>
      <c r="BH176" s="139"/>
      <c r="BI176" s="139"/>
      <c r="BJ176" s="139"/>
      <c r="BK176" s="139"/>
      <c r="BL176" s="139"/>
      <c r="BM176" s="139"/>
      <c r="BN176" s="139"/>
      <c r="BO176" s="139"/>
      <c r="BP176" s="139"/>
      <c r="BQ176" s="139"/>
      <c r="BR176" s="139"/>
      <c r="BS176" s="139"/>
      <c r="BT176" s="139"/>
      <c r="BU176" s="139"/>
      <c r="BV176" s="139"/>
      <c r="BW176" s="139"/>
      <c r="BX176" s="139"/>
      <c r="BY176" s="139"/>
      <c r="BZ176" s="139"/>
      <c r="CA176" s="139"/>
    </row>
    <row r="177" spans="1:79" ht="23.1" customHeight="1">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39"/>
      <c r="AR177" s="139"/>
      <c r="AS177" s="139"/>
      <c r="AT177" s="139"/>
      <c r="AU177" s="139"/>
      <c r="AV177" s="139"/>
      <c r="AW177" s="139"/>
      <c r="AX177" s="139"/>
      <c r="AY177" s="139"/>
      <c r="AZ177" s="139"/>
      <c r="BA177" s="139"/>
      <c r="BB177" s="139"/>
      <c r="BC177" s="139"/>
      <c r="BD177" s="139"/>
      <c r="BE177" s="139"/>
      <c r="BF177" s="139"/>
      <c r="BG177" s="139"/>
      <c r="BH177" s="139"/>
      <c r="BI177" s="139"/>
      <c r="BJ177" s="139"/>
      <c r="BK177" s="139"/>
      <c r="BL177" s="139"/>
      <c r="BM177" s="139"/>
      <c r="BN177" s="139"/>
      <c r="BO177" s="139"/>
      <c r="BP177" s="139"/>
      <c r="BQ177" s="139"/>
      <c r="BR177" s="139"/>
      <c r="BS177" s="139"/>
      <c r="BT177" s="139"/>
      <c r="BU177" s="139"/>
      <c r="BV177" s="139"/>
      <c r="BW177" s="139"/>
      <c r="BX177" s="139"/>
      <c r="BY177" s="139"/>
      <c r="BZ177" s="139"/>
      <c r="CA177" s="139"/>
    </row>
    <row r="178" spans="1:79" ht="23.1" customHeight="1">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c r="BE178" s="139"/>
      <c r="BF178" s="139"/>
      <c r="BG178" s="139"/>
      <c r="BH178" s="139"/>
      <c r="BI178" s="139"/>
      <c r="BJ178" s="139"/>
      <c r="BK178" s="139"/>
      <c r="BL178" s="139"/>
      <c r="BM178" s="139"/>
      <c r="BN178" s="139"/>
      <c r="BO178" s="139"/>
      <c r="BP178" s="139"/>
      <c r="BQ178" s="139"/>
      <c r="BR178" s="139"/>
      <c r="BS178" s="139"/>
      <c r="BT178" s="139"/>
      <c r="BU178" s="139"/>
      <c r="BV178" s="139"/>
      <c r="BW178" s="139"/>
      <c r="BX178" s="139"/>
      <c r="BY178" s="139"/>
      <c r="BZ178" s="139"/>
      <c r="CA178" s="139"/>
    </row>
    <row r="179" spans="1:79" ht="23.1" customHeight="1">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P179" s="139"/>
      <c r="AQ179" s="139"/>
      <c r="AR179" s="139"/>
      <c r="AS179" s="139"/>
      <c r="AT179" s="139"/>
      <c r="AU179" s="139"/>
      <c r="AV179" s="139"/>
      <c r="AW179" s="139"/>
      <c r="AX179" s="139"/>
      <c r="AY179" s="139"/>
      <c r="AZ179" s="139"/>
      <c r="BA179" s="139"/>
      <c r="BB179" s="139"/>
      <c r="BC179" s="139"/>
      <c r="BD179" s="139"/>
      <c r="BE179" s="139"/>
      <c r="BF179" s="139"/>
      <c r="BG179" s="139"/>
      <c r="BH179" s="139"/>
      <c r="BI179" s="139"/>
      <c r="BJ179" s="139"/>
      <c r="BK179" s="139"/>
      <c r="BL179" s="139"/>
      <c r="BM179" s="139"/>
      <c r="BN179" s="139"/>
      <c r="BO179" s="139"/>
      <c r="BP179" s="139"/>
      <c r="BQ179" s="139"/>
      <c r="BR179" s="139"/>
      <c r="BS179" s="139"/>
      <c r="BT179" s="139"/>
      <c r="BU179" s="139"/>
      <c r="BV179" s="139"/>
      <c r="BW179" s="139"/>
      <c r="BX179" s="139"/>
      <c r="BY179" s="139"/>
      <c r="BZ179" s="139"/>
      <c r="CA179" s="139"/>
    </row>
    <row r="180" spans="1:79" ht="23.1" customHeight="1">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c r="AH180" s="139"/>
      <c r="AI180" s="139"/>
      <c r="AJ180" s="139"/>
      <c r="AK180" s="139"/>
      <c r="AL180" s="139"/>
      <c r="AM180" s="139"/>
      <c r="AN180" s="139"/>
      <c r="AO180" s="139"/>
      <c r="AP180" s="139"/>
      <c r="AQ180" s="139"/>
      <c r="AR180" s="139"/>
      <c r="AS180" s="139"/>
      <c r="AT180" s="139"/>
      <c r="AU180" s="139"/>
      <c r="AV180" s="139"/>
      <c r="AW180" s="139"/>
      <c r="AX180" s="139"/>
      <c r="AY180" s="139"/>
      <c r="AZ180" s="139"/>
      <c r="BA180" s="139"/>
      <c r="BB180" s="139"/>
      <c r="BC180" s="139"/>
      <c r="BD180" s="139"/>
      <c r="BE180" s="139"/>
      <c r="BF180" s="139"/>
      <c r="BG180" s="139"/>
      <c r="BH180" s="139"/>
      <c r="BI180" s="139"/>
      <c r="BJ180" s="139"/>
      <c r="BK180" s="139"/>
      <c r="BL180" s="139"/>
      <c r="BM180" s="139"/>
      <c r="BN180" s="139"/>
      <c r="BO180" s="139"/>
      <c r="BP180" s="139"/>
      <c r="BQ180" s="139"/>
      <c r="BR180" s="139"/>
      <c r="BS180" s="139"/>
      <c r="BT180" s="139"/>
      <c r="BU180" s="139"/>
      <c r="BV180" s="139"/>
      <c r="BW180" s="139"/>
      <c r="BX180" s="139"/>
      <c r="BY180" s="139"/>
      <c r="BZ180" s="139"/>
      <c r="CA180" s="139"/>
    </row>
    <row r="181" spans="1:79" ht="23.1" customHeight="1">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c r="AH181" s="139"/>
      <c r="AI181" s="139"/>
      <c r="AJ181" s="139"/>
      <c r="AK181" s="139"/>
      <c r="AL181" s="139"/>
      <c r="AM181" s="139"/>
      <c r="AN181" s="139"/>
      <c r="AO181" s="139"/>
      <c r="AP181" s="139"/>
      <c r="AQ181" s="139"/>
      <c r="AR181" s="139"/>
      <c r="AS181" s="139"/>
      <c r="AT181" s="139"/>
      <c r="AU181" s="139"/>
      <c r="AV181" s="139"/>
      <c r="AW181" s="139"/>
      <c r="AX181" s="139"/>
      <c r="AY181" s="139"/>
      <c r="AZ181" s="139"/>
      <c r="BA181" s="139"/>
      <c r="BB181" s="139"/>
      <c r="BC181" s="139"/>
      <c r="BD181" s="139"/>
      <c r="BE181" s="139"/>
      <c r="BF181" s="139"/>
      <c r="BG181" s="139"/>
      <c r="BH181" s="139"/>
      <c r="BI181" s="139"/>
      <c r="BJ181" s="139"/>
      <c r="BK181" s="139"/>
      <c r="BL181" s="139"/>
      <c r="BM181" s="139"/>
      <c r="BN181" s="139"/>
      <c r="BO181" s="139"/>
      <c r="BP181" s="139"/>
      <c r="BQ181" s="139"/>
      <c r="BR181" s="139"/>
      <c r="BS181" s="139"/>
      <c r="BT181" s="139"/>
      <c r="BU181" s="139"/>
      <c r="BV181" s="139"/>
      <c r="BW181" s="139"/>
      <c r="BX181" s="139"/>
      <c r="BY181" s="139"/>
      <c r="BZ181" s="139"/>
      <c r="CA181" s="139"/>
    </row>
    <row r="182" spans="1:79" ht="23.1" customHeight="1">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c r="BF182" s="139"/>
      <c r="BG182" s="139"/>
      <c r="BH182" s="139"/>
      <c r="BI182" s="139"/>
      <c r="BJ182" s="139"/>
      <c r="BK182" s="139"/>
      <c r="BL182" s="139"/>
      <c r="BM182" s="139"/>
      <c r="BN182" s="139"/>
      <c r="BO182" s="139"/>
      <c r="BP182" s="139"/>
      <c r="BQ182" s="139"/>
      <c r="BR182" s="139"/>
      <c r="BS182" s="139"/>
      <c r="BT182" s="139"/>
      <c r="BU182" s="139"/>
      <c r="BV182" s="139"/>
      <c r="BW182" s="139"/>
      <c r="BX182" s="139"/>
      <c r="BY182" s="139"/>
      <c r="BZ182" s="139"/>
      <c r="CA182" s="139"/>
    </row>
    <row r="183" spans="1:79" ht="23.1" customHeight="1">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Q183" s="139"/>
      <c r="AR183" s="139"/>
      <c r="AS183" s="139"/>
      <c r="AT183" s="139"/>
      <c r="AU183" s="139"/>
      <c r="AV183" s="139"/>
      <c r="AW183" s="139"/>
      <c r="AX183" s="139"/>
      <c r="AY183" s="139"/>
      <c r="AZ183" s="139"/>
      <c r="BA183" s="139"/>
      <c r="BB183" s="139"/>
      <c r="BC183" s="139"/>
      <c r="BD183" s="139"/>
      <c r="BE183" s="139"/>
      <c r="BF183" s="139"/>
      <c r="BG183" s="139"/>
      <c r="BH183" s="139"/>
      <c r="BI183" s="139"/>
      <c r="BJ183" s="139"/>
      <c r="BK183" s="139"/>
      <c r="BL183" s="139"/>
      <c r="BM183" s="139"/>
      <c r="BN183" s="139"/>
      <c r="BO183" s="139"/>
      <c r="BP183" s="139"/>
      <c r="BQ183" s="139"/>
      <c r="BR183" s="139"/>
      <c r="BS183" s="139"/>
      <c r="BT183" s="139"/>
      <c r="BU183" s="139"/>
      <c r="BV183" s="139"/>
      <c r="BW183" s="139"/>
      <c r="BX183" s="139"/>
      <c r="BY183" s="139"/>
      <c r="BZ183" s="139"/>
      <c r="CA183" s="139"/>
    </row>
    <row r="184" spans="1:79" ht="23.1" customHeight="1">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c r="AH184" s="139"/>
      <c r="AI184" s="139"/>
      <c r="AJ184" s="139"/>
      <c r="AK184" s="139"/>
      <c r="AL184" s="139"/>
      <c r="AM184" s="139"/>
      <c r="AN184" s="139"/>
      <c r="AO184" s="139"/>
      <c r="AP184" s="139"/>
      <c r="AQ184" s="139"/>
      <c r="AR184" s="139"/>
      <c r="AS184" s="139"/>
      <c r="AT184" s="139"/>
      <c r="AU184" s="139"/>
      <c r="AV184" s="139"/>
      <c r="AW184" s="139"/>
      <c r="AX184" s="139"/>
      <c r="AY184" s="139"/>
      <c r="AZ184" s="139"/>
      <c r="BA184" s="139"/>
      <c r="BB184" s="139"/>
      <c r="BC184" s="139"/>
      <c r="BD184" s="139"/>
      <c r="BE184" s="139"/>
      <c r="BF184" s="139"/>
      <c r="BG184" s="139"/>
      <c r="BH184" s="139"/>
      <c r="BI184" s="139"/>
      <c r="BJ184" s="139"/>
      <c r="BK184" s="139"/>
      <c r="BL184" s="139"/>
      <c r="BM184" s="139"/>
      <c r="BN184" s="139"/>
      <c r="BO184" s="139"/>
      <c r="BP184" s="139"/>
      <c r="BQ184" s="139"/>
      <c r="BR184" s="139"/>
      <c r="BS184" s="139"/>
      <c r="BT184" s="139"/>
      <c r="BU184" s="139"/>
      <c r="BV184" s="139"/>
      <c r="BW184" s="139"/>
      <c r="BX184" s="139"/>
      <c r="BY184" s="139"/>
      <c r="BZ184" s="139"/>
      <c r="CA184" s="139"/>
    </row>
    <row r="185" spans="1:79" ht="23.1" customHeight="1">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c r="AH185" s="139"/>
      <c r="AI185" s="139"/>
      <c r="AJ185" s="139"/>
      <c r="AK185" s="139"/>
      <c r="AL185" s="139"/>
      <c r="AM185" s="139"/>
      <c r="AN185" s="139"/>
      <c r="AO185" s="139"/>
      <c r="AP185" s="139"/>
      <c r="AQ185" s="139"/>
      <c r="AR185" s="139"/>
      <c r="AS185" s="139"/>
      <c r="AT185" s="139"/>
      <c r="AU185" s="139"/>
      <c r="AV185" s="139"/>
      <c r="AW185" s="139"/>
      <c r="AX185" s="139"/>
      <c r="AY185" s="139"/>
      <c r="AZ185" s="139"/>
      <c r="BA185" s="139"/>
      <c r="BB185" s="139"/>
      <c r="BC185" s="139"/>
      <c r="BD185" s="139"/>
      <c r="BE185" s="139"/>
      <c r="BF185" s="139"/>
      <c r="BG185" s="139"/>
      <c r="BH185" s="139"/>
      <c r="BI185" s="139"/>
      <c r="BJ185" s="139"/>
      <c r="BK185" s="139"/>
      <c r="BL185" s="139"/>
      <c r="BM185" s="139"/>
      <c r="BN185" s="139"/>
      <c r="BO185" s="139"/>
      <c r="BP185" s="139"/>
      <c r="BQ185" s="139"/>
      <c r="BR185" s="139"/>
      <c r="BS185" s="139"/>
      <c r="BT185" s="139"/>
      <c r="BU185" s="139"/>
      <c r="BV185" s="139"/>
      <c r="BW185" s="139"/>
      <c r="BX185" s="139"/>
      <c r="BY185" s="139"/>
      <c r="BZ185" s="139"/>
      <c r="CA185" s="139"/>
    </row>
    <row r="186" spans="1:79" ht="23.1" customHeight="1">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39"/>
      <c r="BA186" s="139"/>
      <c r="BB186" s="139"/>
      <c r="BC186" s="139"/>
      <c r="BD186" s="139"/>
      <c r="BE186" s="139"/>
      <c r="BF186" s="139"/>
      <c r="BG186" s="139"/>
      <c r="BH186" s="139"/>
      <c r="BI186" s="139"/>
      <c r="BJ186" s="139"/>
      <c r="BK186" s="139"/>
      <c r="BL186" s="139"/>
      <c r="BM186" s="139"/>
      <c r="BN186" s="139"/>
      <c r="BO186" s="139"/>
      <c r="BP186" s="139"/>
      <c r="BQ186" s="139"/>
      <c r="BR186" s="139"/>
      <c r="BS186" s="139"/>
      <c r="BT186" s="139"/>
      <c r="BU186" s="139"/>
      <c r="BV186" s="139"/>
      <c r="BW186" s="139"/>
      <c r="BX186" s="139"/>
      <c r="BY186" s="139"/>
      <c r="BZ186" s="139"/>
      <c r="CA186" s="139"/>
    </row>
    <row r="187" spans="1:79" ht="23.1" customHeight="1">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39"/>
      <c r="AR187" s="139"/>
      <c r="AS187" s="139"/>
      <c r="AT187" s="139"/>
      <c r="AU187" s="139"/>
      <c r="AV187" s="139"/>
      <c r="AW187" s="139"/>
      <c r="AX187" s="139"/>
      <c r="AY187" s="139"/>
      <c r="AZ187" s="139"/>
      <c r="BA187" s="139"/>
      <c r="BB187" s="139"/>
      <c r="BC187" s="139"/>
      <c r="BD187" s="139"/>
      <c r="BE187" s="139"/>
      <c r="BF187" s="139"/>
      <c r="BG187" s="139"/>
      <c r="BH187" s="139"/>
      <c r="BI187" s="139"/>
      <c r="BJ187" s="139"/>
      <c r="BK187" s="139"/>
      <c r="BL187" s="139"/>
      <c r="BM187" s="139"/>
      <c r="BN187" s="139"/>
      <c r="BO187" s="139"/>
      <c r="BP187" s="139"/>
      <c r="BQ187" s="139"/>
      <c r="BR187" s="139"/>
      <c r="BS187" s="139"/>
      <c r="BT187" s="139"/>
      <c r="BU187" s="139"/>
      <c r="BV187" s="139"/>
      <c r="BW187" s="139"/>
      <c r="BX187" s="139"/>
      <c r="BY187" s="139"/>
      <c r="BZ187" s="139"/>
      <c r="CA187" s="139"/>
    </row>
    <row r="188" spans="1:79" ht="23.1" customHeight="1">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39"/>
      <c r="AR188" s="139"/>
      <c r="AS188" s="139"/>
      <c r="AT188" s="139"/>
      <c r="AU188" s="139"/>
      <c r="AV188" s="139"/>
      <c r="AW188" s="139"/>
      <c r="AX188" s="139"/>
      <c r="AY188" s="139"/>
      <c r="AZ188" s="139"/>
      <c r="BA188" s="139"/>
      <c r="BB188" s="139"/>
      <c r="BC188" s="139"/>
      <c r="BD188" s="139"/>
      <c r="BE188" s="139"/>
      <c r="BF188" s="139"/>
      <c r="BG188" s="139"/>
      <c r="BH188" s="139"/>
      <c r="BI188" s="139"/>
      <c r="BJ188" s="139"/>
      <c r="BK188" s="139"/>
      <c r="BL188" s="139"/>
      <c r="BM188" s="139"/>
      <c r="BN188" s="139"/>
      <c r="BO188" s="139"/>
      <c r="BP188" s="139"/>
      <c r="BQ188" s="139"/>
      <c r="BR188" s="139"/>
      <c r="BS188" s="139"/>
      <c r="BT188" s="139"/>
      <c r="BU188" s="139"/>
      <c r="BV188" s="139"/>
      <c r="BW188" s="139"/>
      <c r="BX188" s="139"/>
      <c r="BY188" s="139"/>
      <c r="BZ188" s="139"/>
      <c r="CA188" s="139"/>
    </row>
    <row r="189" spans="1:79" ht="23.1" customHeight="1">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c r="AH189" s="139"/>
      <c r="AI189" s="139"/>
      <c r="AJ189" s="139"/>
      <c r="AK189" s="139"/>
      <c r="AL189" s="139"/>
      <c r="AM189" s="139"/>
      <c r="AN189" s="139"/>
      <c r="AO189" s="139"/>
      <c r="AP189" s="139"/>
      <c r="AQ189" s="139"/>
      <c r="AR189" s="139"/>
      <c r="AS189" s="139"/>
      <c r="AT189" s="139"/>
      <c r="AU189" s="139"/>
      <c r="AV189" s="139"/>
      <c r="AW189" s="139"/>
      <c r="AX189" s="139"/>
      <c r="AY189" s="139"/>
      <c r="AZ189" s="139"/>
      <c r="BA189" s="139"/>
      <c r="BB189" s="139"/>
      <c r="BC189" s="139"/>
      <c r="BD189" s="139"/>
      <c r="BE189" s="139"/>
      <c r="BF189" s="139"/>
      <c r="BG189" s="139"/>
      <c r="BH189" s="139"/>
      <c r="BI189" s="139"/>
      <c r="BJ189" s="139"/>
      <c r="BK189" s="139"/>
      <c r="BL189" s="139"/>
      <c r="BM189" s="139"/>
      <c r="BN189" s="139"/>
      <c r="BO189" s="139"/>
      <c r="BP189" s="139"/>
      <c r="BQ189" s="139"/>
      <c r="BR189" s="139"/>
      <c r="BS189" s="139"/>
      <c r="BT189" s="139"/>
      <c r="BU189" s="139"/>
      <c r="BV189" s="139"/>
      <c r="BW189" s="139"/>
      <c r="BX189" s="139"/>
      <c r="BY189" s="139"/>
      <c r="BZ189" s="139"/>
      <c r="CA189" s="139"/>
    </row>
    <row r="190" spans="1:79" ht="23.1" customHeight="1">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139"/>
      <c r="BF190" s="139"/>
      <c r="BG190" s="139"/>
      <c r="BH190" s="139"/>
      <c r="BI190" s="139"/>
      <c r="BJ190" s="139"/>
      <c r="BK190" s="139"/>
      <c r="BL190" s="139"/>
      <c r="BM190" s="139"/>
      <c r="BN190" s="139"/>
      <c r="BO190" s="139"/>
      <c r="BP190" s="139"/>
      <c r="BQ190" s="139"/>
      <c r="BR190" s="139"/>
      <c r="BS190" s="139"/>
      <c r="BT190" s="139"/>
      <c r="BU190" s="139"/>
      <c r="BV190" s="139"/>
      <c r="BW190" s="139"/>
      <c r="BX190" s="139"/>
      <c r="BY190" s="139"/>
      <c r="BZ190" s="139"/>
      <c r="CA190" s="139"/>
    </row>
    <row r="191" spans="1:79" ht="23.1" customHeight="1">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c r="AH191" s="139"/>
      <c r="AI191" s="139"/>
      <c r="AJ191" s="139"/>
      <c r="AK191" s="139"/>
      <c r="AL191" s="139"/>
      <c r="AM191" s="139"/>
      <c r="AN191" s="139"/>
      <c r="AO191" s="139"/>
      <c r="AP191" s="139"/>
      <c r="AQ191" s="139"/>
      <c r="AR191" s="139"/>
      <c r="AS191" s="139"/>
      <c r="AT191" s="139"/>
      <c r="AU191" s="139"/>
      <c r="AV191" s="139"/>
      <c r="AW191" s="139"/>
      <c r="AX191" s="139"/>
      <c r="AY191" s="139"/>
      <c r="AZ191" s="139"/>
      <c r="BA191" s="139"/>
      <c r="BB191" s="139"/>
      <c r="BC191" s="139"/>
      <c r="BD191" s="139"/>
      <c r="BE191" s="139"/>
      <c r="BF191" s="139"/>
      <c r="BG191" s="139"/>
      <c r="BH191" s="139"/>
      <c r="BI191" s="139"/>
      <c r="BJ191" s="139"/>
      <c r="BK191" s="139"/>
      <c r="BL191" s="139"/>
      <c r="BM191" s="139"/>
      <c r="BN191" s="139"/>
      <c r="BO191" s="139"/>
      <c r="BP191" s="139"/>
      <c r="BQ191" s="139"/>
      <c r="BR191" s="139"/>
      <c r="BS191" s="139"/>
      <c r="BT191" s="139"/>
      <c r="BU191" s="139"/>
      <c r="BV191" s="139"/>
      <c r="BW191" s="139"/>
      <c r="BX191" s="139"/>
      <c r="BY191" s="139"/>
      <c r="BZ191" s="139"/>
      <c r="CA191" s="139"/>
    </row>
    <row r="192" spans="1:79" ht="23.1" customHeight="1">
      <c r="A192" s="13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c r="AH192" s="139"/>
      <c r="AI192" s="139"/>
      <c r="AJ192" s="139"/>
      <c r="AK192" s="139"/>
      <c r="AL192" s="139"/>
      <c r="AM192" s="139"/>
      <c r="AN192" s="139"/>
      <c r="AO192" s="139"/>
      <c r="AP192" s="139"/>
      <c r="AQ192" s="139"/>
      <c r="AR192" s="139"/>
      <c r="AS192" s="139"/>
      <c r="AT192" s="139"/>
      <c r="AU192" s="139"/>
      <c r="AV192" s="139"/>
      <c r="AW192" s="139"/>
      <c r="AX192" s="139"/>
      <c r="AY192" s="139"/>
      <c r="AZ192" s="139"/>
      <c r="BA192" s="139"/>
      <c r="BB192" s="139"/>
      <c r="BC192" s="139"/>
      <c r="BD192" s="139"/>
      <c r="BE192" s="139"/>
      <c r="BF192" s="139"/>
      <c r="BG192" s="139"/>
      <c r="BH192" s="139"/>
      <c r="BI192" s="139"/>
      <c r="BJ192" s="139"/>
      <c r="BK192" s="139"/>
      <c r="BL192" s="139"/>
      <c r="BM192" s="139"/>
      <c r="BN192" s="139"/>
      <c r="BO192" s="139"/>
      <c r="BP192" s="139"/>
      <c r="BQ192" s="139"/>
      <c r="BR192" s="139"/>
      <c r="BS192" s="139"/>
      <c r="BT192" s="139"/>
      <c r="BU192" s="139"/>
      <c r="BV192" s="139"/>
      <c r="BW192" s="139"/>
      <c r="BX192" s="139"/>
      <c r="BY192" s="139"/>
      <c r="BZ192" s="139"/>
      <c r="CA192" s="139"/>
    </row>
    <row r="193" spans="1:79" ht="23.1" customHeight="1">
      <c r="A193" s="13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c r="AH193" s="139"/>
      <c r="AI193" s="139"/>
      <c r="AJ193" s="139"/>
      <c r="AK193" s="139"/>
      <c r="AL193" s="139"/>
      <c r="AM193" s="139"/>
      <c r="AN193" s="139"/>
      <c r="AO193" s="139"/>
      <c r="AP193" s="139"/>
      <c r="AQ193" s="139"/>
      <c r="AR193" s="139"/>
      <c r="AS193" s="139"/>
      <c r="AT193" s="139"/>
      <c r="AU193" s="139"/>
      <c r="AV193" s="139"/>
      <c r="AW193" s="139"/>
      <c r="AX193" s="139"/>
      <c r="AY193" s="139"/>
      <c r="AZ193" s="139"/>
      <c r="BA193" s="139"/>
      <c r="BB193" s="139"/>
      <c r="BC193" s="139"/>
      <c r="BD193" s="139"/>
      <c r="BE193" s="139"/>
      <c r="BF193" s="139"/>
      <c r="BG193" s="139"/>
      <c r="BH193" s="139"/>
      <c r="BI193" s="139"/>
      <c r="BJ193" s="139"/>
      <c r="BK193" s="139"/>
      <c r="BL193" s="139"/>
      <c r="BM193" s="139"/>
      <c r="BN193" s="139"/>
      <c r="BO193" s="139"/>
      <c r="BP193" s="139"/>
      <c r="BQ193" s="139"/>
      <c r="BR193" s="139"/>
      <c r="BS193" s="139"/>
      <c r="BT193" s="139"/>
      <c r="BU193" s="139"/>
      <c r="BV193" s="139"/>
      <c r="BW193" s="139"/>
      <c r="BX193" s="139"/>
      <c r="BY193" s="139"/>
      <c r="BZ193" s="139"/>
      <c r="CA193" s="139"/>
    </row>
    <row r="194" spans="1:79" ht="23.1" customHeight="1">
      <c r="A194" s="13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c r="BF194" s="139"/>
      <c r="BG194" s="139"/>
      <c r="BH194" s="139"/>
      <c r="BI194" s="139"/>
      <c r="BJ194" s="139"/>
      <c r="BK194" s="139"/>
      <c r="BL194" s="139"/>
      <c r="BM194" s="139"/>
      <c r="BN194" s="139"/>
      <c r="BO194" s="139"/>
      <c r="BP194" s="139"/>
      <c r="BQ194" s="139"/>
      <c r="BR194" s="139"/>
      <c r="BS194" s="139"/>
      <c r="BT194" s="139"/>
      <c r="BU194" s="139"/>
      <c r="BV194" s="139"/>
      <c r="BW194" s="139"/>
      <c r="BX194" s="139"/>
      <c r="BY194" s="139"/>
      <c r="BZ194" s="139"/>
      <c r="CA194" s="139"/>
    </row>
    <row r="195" spans="1:79" ht="23.1" customHeight="1">
      <c r="A195" s="13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Q195" s="139"/>
      <c r="AR195" s="139"/>
      <c r="AS195" s="139"/>
      <c r="AT195" s="139"/>
      <c r="AU195" s="139"/>
      <c r="AV195" s="139"/>
      <c r="AW195" s="139"/>
      <c r="AX195" s="139"/>
      <c r="AY195" s="139"/>
      <c r="AZ195" s="139"/>
      <c r="BA195" s="139"/>
      <c r="BB195" s="139"/>
      <c r="BC195" s="139"/>
      <c r="BD195" s="139"/>
      <c r="BE195" s="139"/>
      <c r="BF195" s="139"/>
      <c r="BG195" s="139"/>
      <c r="BH195" s="139"/>
      <c r="BI195" s="139"/>
      <c r="BJ195" s="139"/>
      <c r="BK195" s="139"/>
      <c r="BL195" s="139"/>
      <c r="BM195" s="139"/>
      <c r="BN195" s="139"/>
      <c r="BO195" s="139"/>
      <c r="BP195" s="139"/>
      <c r="BQ195" s="139"/>
      <c r="BR195" s="139"/>
      <c r="BS195" s="139"/>
      <c r="BT195" s="139"/>
      <c r="BU195" s="139"/>
      <c r="BV195" s="139"/>
      <c r="BW195" s="139"/>
      <c r="BX195" s="139"/>
      <c r="BY195" s="139"/>
      <c r="BZ195" s="139"/>
      <c r="CA195" s="139"/>
    </row>
    <row r="196" spans="1:79" ht="23.1" customHeight="1">
      <c r="A196" s="139"/>
      <c r="B196" s="139"/>
      <c r="C196" s="139"/>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139"/>
      <c r="AW196" s="139"/>
      <c r="AX196" s="139"/>
      <c r="AY196" s="139"/>
      <c r="AZ196" s="139"/>
      <c r="BA196" s="139"/>
      <c r="BB196" s="139"/>
      <c r="BC196" s="139"/>
      <c r="BD196" s="139"/>
      <c r="BE196" s="139"/>
      <c r="BF196" s="139"/>
      <c r="BG196" s="139"/>
      <c r="BH196" s="139"/>
      <c r="BI196" s="139"/>
      <c r="BJ196" s="139"/>
      <c r="BK196" s="139"/>
      <c r="BL196" s="139"/>
      <c r="BM196" s="139"/>
      <c r="BN196" s="139"/>
      <c r="BO196" s="139"/>
      <c r="BP196" s="139"/>
      <c r="BQ196" s="139"/>
      <c r="BR196" s="139"/>
      <c r="BS196" s="139"/>
      <c r="BT196" s="139"/>
      <c r="BU196" s="139"/>
      <c r="BV196" s="139"/>
      <c r="BW196" s="139"/>
      <c r="BX196" s="139"/>
      <c r="BY196" s="139"/>
      <c r="BZ196" s="139"/>
      <c r="CA196" s="139"/>
    </row>
    <row r="197" spans="1:79" ht="23.1" customHeight="1">
      <c r="A197" s="139"/>
      <c r="B197" s="139"/>
      <c r="C197" s="139"/>
      <c r="D197" s="139"/>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139"/>
      <c r="AW197" s="139"/>
      <c r="AX197" s="139"/>
      <c r="AY197" s="139"/>
      <c r="AZ197" s="139"/>
      <c r="BA197" s="139"/>
      <c r="BB197" s="139"/>
      <c r="BC197" s="139"/>
      <c r="BD197" s="139"/>
      <c r="BE197" s="139"/>
      <c r="BF197" s="139"/>
      <c r="BG197" s="139"/>
      <c r="BH197" s="139"/>
      <c r="BI197" s="139"/>
      <c r="BJ197" s="139"/>
      <c r="BK197" s="139"/>
      <c r="BL197" s="139"/>
      <c r="BM197" s="139"/>
      <c r="BN197" s="139"/>
      <c r="BO197" s="139"/>
      <c r="BP197" s="139"/>
      <c r="BQ197" s="139"/>
      <c r="BR197" s="139"/>
      <c r="BS197" s="139"/>
      <c r="BT197" s="139"/>
      <c r="BU197" s="139"/>
      <c r="BV197" s="139"/>
      <c r="BW197" s="139"/>
      <c r="BX197" s="139"/>
      <c r="BY197" s="139"/>
      <c r="BZ197" s="139"/>
      <c r="CA197" s="139"/>
    </row>
    <row r="198" spans="1:79" ht="23.1" customHeight="1">
      <c r="A198" s="139"/>
      <c r="B198" s="139"/>
      <c r="C198" s="139"/>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39"/>
      <c r="BA198" s="139"/>
      <c r="BB198" s="139"/>
      <c r="BC198" s="139"/>
      <c r="BD198" s="139"/>
      <c r="BE198" s="139"/>
      <c r="BF198" s="139"/>
      <c r="BG198" s="139"/>
      <c r="BH198" s="139"/>
      <c r="BI198" s="139"/>
      <c r="BJ198" s="139"/>
      <c r="BK198" s="139"/>
      <c r="BL198" s="139"/>
      <c r="BM198" s="139"/>
      <c r="BN198" s="139"/>
      <c r="BO198" s="139"/>
      <c r="BP198" s="139"/>
      <c r="BQ198" s="139"/>
      <c r="BR198" s="139"/>
      <c r="BS198" s="139"/>
      <c r="BT198" s="139"/>
      <c r="BU198" s="139"/>
      <c r="BV198" s="139"/>
      <c r="BW198" s="139"/>
      <c r="BX198" s="139"/>
      <c r="BY198" s="139"/>
      <c r="BZ198" s="139"/>
      <c r="CA198" s="139"/>
    </row>
    <row r="199" spans="1:79" ht="23.1" customHeight="1">
      <c r="A199" s="139"/>
      <c r="B199" s="139"/>
      <c r="C199" s="139"/>
      <c r="D199" s="139"/>
      <c r="E199" s="139"/>
      <c r="F199" s="139"/>
      <c r="G199" s="139"/>
      <c r="H199" s="139"/>
      <c r="I199" s="139"/>
      <c r="J199" s="139"/>
      <c r="K199" s="139"/>
      <c r="L199" s="139"/>
      <c r="M199" s="139"/>
      <c r="N199" s="139"/>
      <c r="O199" s="139"/>
      <c r="P199" s="139"/>
      <c r="Q199" s="139"/>
      <c r="R199" s="139"/>
      <c r="S199" s="139"/>
      <c r="T199" s="139"/>
      <c r="U199" s="139"/>
      <c r="V199" s="139"/>
      <c r="W199" s="139"/>
      <c r="X199" s="139"/>
      <c r="Y199" s="139"/>
      <c r="Z199" s="139"/>
      <c r="AA199" s="139"/>
      <c r="AB199" s="139"/>
      <c r="AC199" s="139"/>
      <c r="AD199" s="139"/>
      <c r="AE199" s="139"/>
      <c r="AF199" s="139"/>
      <c r="AG199" s="139"/>
      <c r="AH199" s="139"/>
      <c r="AI199" s="139"/>
      <c r="AJ199" s="139"/>
      <c r="AK199" s="139"/>
      <c r="AL199" s="139"/>
      <c r="AM199" s="139"/>
      <c r="AN199" s="139"/>
      <c r="AO199" s="139"/>
      <c r="AP199" s="139"/>
      <c r="AQ199" s="139"/>
      <c r="AR199" s="139"/>
      <c r="AS199" s="139"/>
      <c r="AT199" s="139"/>
      <c r="AU199" s="139"/>
      <c r="AV199" s="139"/>
      <c r="AW199" s="139"/>
      <c r="AX199" s="139"/>
      <c r="AY199" s="139"/>
      <c r="AZ199" s="139"/>
      <c r="BA199" s="139"/>
      <c r="BB199" s="139"/>
      <c r="BC199" s="139"/>
      <c r="BD199" s="139"/>
      <c r="BE199" s="139"/>
      <c r="BF199" s="139"/>
      <c r="BG199" s="139"/>
      <c r="BH199" s="139"/>
      <c r="BI199" s="139"/>
      <c r="BJ199" s="139"/>
      <c r="BK199" s="139"/>
      <c r="BL199" s="139"/>
      <c r="BM199" s="139"/>
      <c r="BN199" s="139"/>
      <c r="BO199" s="139"/>
      <c r="BP199" s="139"/>
      <c r="BQ199" s="139"/>
      <c r="BR199" s="139"/>
      <c r="BS199" s="139"/>
      <c r="BT199" s="139"/>
      <c r="BU199" s="139"/>
      <c r="BV199" s="139"/>
      <c r="BW199" s="139"/>
      <c r="BX199" s="139"/>
      <c r="BY199" s="139"/>
      <c r="BZ199" s="139"/>
      <c r="CA199" s="139"/>
    </row>
    <row r="200" spans="1:79" ht="23.1" customHeight="1">
      <c r="A200" s="139"/>
      <c r="B200" s="139"/>
      <c r="C200" s="139"/>
      <c r="D200" s="139"/>
      <c r="E200" s="139"/>
      <c r="F200" s="139"/>
      <c r="G200" s="139"/>
      <c r="H200" s="139"/>
      <c r="I200" s="139"/>
      <c r="J200" s="139"/>
      <c r="K200" s="139"/>
      <c r="L200" s="139"/>
      <c r="M200" s="139"/>
      <c r="N200" s="139"/>
      <c r="O200" s="139"/>
      <c r="P200" s="139"/>
      <c r="Q200" s="139"/>
      <c r="R200" s="139"/>
      <c r="S200" s="139"/>
      <c r="T200" s="139"/>
      <c r="U200" s="139"/>
      <c r="V200" s="139"/>
      <c r="W200" s="139"/>
      <c r="X200" s="139"/>
      <c r="Y200" s="139"/>
      <c r="Z200" s="139"/>
      <c r="AA200" s="139"/>
      <c r="AB200" s="139"/>
      <c r="AC200" s="139"/>
      <c r="AD200" s="139"/>
      <c r="AE200" s="139"/>
      <c r="AF200" s="139"/>
      <c r="AG200" s="139"/>
      <c r="AH200" s="139"/>
      <c r="AI200" s="139"/>
      <c r="AJ200" s="139"/>
      <c r="AK200" s="139"/>
      <c r="AL200" s="139"/>
      <c r="AM200" s="139"/>
      <c r="AN200" s="139"/>
      <c r="AO200" s="139"/>
      <c r="AP200" s="139"/>
      <c r="AQ200" s="139"/>
      <c r="AR200" s="139"/>
      <c r="AS200" s="139"/>
      <c r="AT200" s="139"/>
      <c r="AU200" s="139"/>
      <c r="AV200" s="139"/>
      <c r="AW200" s="139"/>
      <c r="AX200" s="139"/>
      <c r="AY200" s="139"/>
      <c r="AZ200" s="139"/>
      <c r="BA200" s="139"/>
      <c r="BB200" s="139"/>
      <c r="BC200" s="139"/>
      <c r="BD200" s="139"/>
      <c r="BE200" s="139"/>
      <c r="BF200" s="139"/>
      <c r="BG200" s="139"/>
      <c r="BH200" s="139"/>
      <c r="BI200" s="139"/>
      <c r="BJ200" s="139"/>
      <c r="BK200" s="139"/>
      <c r="BL200" s="139"/>
      <c r="BM200" s="139"/>
      <c r="BN200" s="139"/>
      <c r="BO200" s="139"/>
      <c r="BP200" s="139"/>
      <c r="BQ200" s="139"/>
      <c r="BR200" s="139"/>
      <c r="BS200" s="139"/>
      <c r="BT200" s="139"/>
      <c r="BU200" s="139"/>
      <c r="BV200" s="139"/>
      <c r="BW200" s="139"/>
      <c r="BX200" s="139"/>
      <c r="BY200" s="139"/>
      <c r="BZ200" s="139"/>
      <c r="CA200" s="139"/>
    </row>
    <row r="201" spans="1:79" ht="23.1" customHeight="1">
      <c r="A201" s="139"/>
      <c r="B201" s="139"/>
      <c r="C201" s="139"/>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139"/>
      <c r="AE201" s="139"/>
      <c r="AF201" s="139"/>
      <c r="AG201" s="139"/>
      <c r="AH201" s="139"/>
      <c r="AI201" s="139"/>
      <c r="AJ201" s="139"/>
      <c r="AK201" s="139"/>
      <c r="AL201" s="139"/>
      <c r="AM201" s="139"/>
      <c r="AN201" s="139"/>
      <c r="AO201" s="139"/>
      <c r="AP201" s="139"/>
      <c r="AQ201" s="139"/>
      <c r="AR201" s="139"/>
      <c r="AS201" s="139"/>
      <c r="AT201" s="139"/>
      <c r="AU201" s="139"/>
      <c r="AV201" s="139"/>
      <c r="AW201" s="139"/>
      <c r="AX201" s="139"/>
      <c r="AY201" s="139"/>
      <c r="AZ201" s="139"/>
      <c r="BA201" s="139"/>
      <c r="BB201" s="139"/>
      <c r="BC201" s="139"/>
      <c r="BD201" s="139"/>
      <c r="BE201" s="139"/>
      <c r="BF201" s="139"/>
      <c r="BG201" s="139"/>
      <c r="BH201" s="139"/>
      <c r="BI201" s="139"/>
      <c r="BJ201" s="139"/>
      <c r="BK201" s="139"/>
      <c r="BL201" s="139"/>
      <c r="BM201" s="139"/>
      <c r="BN201" s="139"/>
      <c r="BO201" s="139"/>
      <c r="BP201" s="139"/>
      <c r="BQ201" s="139"/>
      <c r="BR201" s="139"/>
      <c r="BS201" s="139"/>
      <c r="BT201" s="139"/>
      <c r="BU201" s="139"/>
      <c r="BV201" s="139"/>
      <c r="BW201" s="139"/>
      <c r="BX201" s="139"/>
      <c r="BY201" s="139"/>
      <c r="BZ201" s="139"/>
      <c r="CA201" s="139"/>
    </row>
    <row r="202" spans="1:79" ht="23.1" customHeight="1">
      <c r="A202" s="139"/>
      <c r="B202" s="139"/>
      <c r="C202" s="139"/>
      <c r="D202" s="139"/>
      <c r="E202" s="139"/>
      <c r="F202" s="139"/>
      <c r="G202" s="139"/>
      <c r="H202" s="139"/>
      <c r="I202" s="139"/>
      <c r="J202" s="139"/>
      <c r="K202" s="139"/>
      <c r="L202" s="139"/>
      <c r="M202" s="139"/>
      <c r="N202" s="139"/>
      <c r="O202" s="139"/>
      <c r="P202" s="139"/>
      <c r="Q202" s="139"/>
      <c r="R202" s="139"/>
      <c r="S202" s="139"/>
      <c r="T202" s="139"/>
      <c r="U202" s="139"/>
      <c r="V202" s="139"/>
      <c r="W202" s="139"/>
      <c r="X202" s="139"/>
      <c r="Y202" s="139"/>
      <c r="Z202" s="139"/>
      <c r="AA202" s="139"/>
      <c r="AB202" s="139"/>
      <c r="AC202" s="139"/>
      <c r="AD202" s="139"/>
      <c r="AE202" s="139"/>
      <c r="AF202" s="139"/>
      <c r="AG202" s="139"/>
      <c r="AH202" s="139"/>
      <c r="AI202" s="139"/>
      <c r="AJ202" s="139"/>
      <c r="AK202" s="139"/>
      <c r="AL202" s="139"/>
      <c r="AM202" s="139"/>
      <c r="AN202" s="139"/>
      <c r="AO202" s="139"/>
      <c r="AP202" s="139"/>
      <c r="AQ202" s="139"/>
      <c r="AR202" s="139"/>
      <c r="AS202" s="139"/>
      <c r="AT202" s="139"/>
      <c r="AU202" s="139"/>
      <c r="AV202" s="139"/>
      <c r="AW202" s="139"/>
      <c r="AX202" s="139"/>
      <c r="AY202" s="139"/>
      <c r="AZ202" s="139"/>
      <c r="BA202" s="139"/>
      <c r="BB202" s="139"/>
      <c r="BC202" s="139"/>
      <c r="BD202" s="139"/>
      <c r="BE202" s="139"/>
      <c r="BF202" s="139"/>
      <c r="BG202" s="139"/>
      <c r="BH202" s="139"/>
      <c r="BI202" s="139"/>
      <c r="BJ202" s="139"/>
      <c r="BK202" s="139"/>
      <c r="BL202" s="139"/>
      <c r="BM202" s="139"/>
      <c r="BN202" s="139"/>
      <c r="BO202" s="139"/>
      <c r="BP202" s="139"/>
      <c r="BQ202" s="139"/>
      <c r="BR202" s="139"/>
      <c r="BS202" s="139"/>
      <c r="BT202" s="139"/>
      <c r="BU202" s="139"/>
      <c r="BV202" s="139"/>
      <c r="BW202" s="139"/>
      <c r="BX202" s="139"/>
      <c r="BY202" s="139"/>
      <c r="BZ202" s="139"/>
      <c r="CA202" s="139"/>
    </row>
    <row r="203" spans="1:79" ht="23.1" customHeight="1">
      <c r="A203" s="139"/>
      <c r="B203" s="139"/>
      <c r="C203" s="139"/>
      <c r="D203" s="139"/>
      <c r="E203" s="139"/>
      <c r="F203" s="139"/>
      <c r="G203" s="139"/>
      <c r="H203" s="139"/>
      <c r="I203" s="139"/>
      <c r="J203" s="139"/>
      <c r="K203" s="139"/>
      <c r="L203" s="139"/>
      <c r="M203" s="139"/>
      <c r="N203" s="139"/>
      <c r="O203" s="139"/>
      <c r="P203" s="139"/>
      <c r="Q203" s="139"/>
      <c r="R203" s="139"/>
      <c r="S203" s="139"/>
      <c r="T203" s="139"/>
      <c r="U203" s="139"/>
      <c r="V203" s="139"/>
      <c r="W203" s="139"/>
      <c r="X203" s="139"/>
      <c r="Y203" s="139"/>
      <c r="Z203" s="139"/>
      <c r="AA203" s="139"/>
      <c r="AB203" s="139"/>
      <c r="AC203" s="139"/>
      <c r="AD203" s="139"/>
      <c r="AE203" s="139"/>
      <c r="AF203" s="139"/>
      <c r="AG203" s="139"/>
      <c r="AH203" s="139"/>
      <c r="AI203" s="139"/>
      <c r="AJ203" s="139"/>
      <c r="AK203" s="139"/>
      <c r="AL203" s="139"/>
      <c r="AM203" s="139"/>
      <c r="AN203" s="139"/>
      <c r="AO203" s="139"/>
      <c r="AP203" s="139"/>
      <c r="AQ203" s="139"/>
      <c r="AR203" s="139"/>
      <c r="AS203" s="139"/>
      <c r="AT203" s="139"/>
      <c r="AU203" s="139"/>
      <c r="AV203" s="139"/>
      <c r="AW203" s="139"/>
      <c r="AX203" s="139"/>
      <c r="AY203" s="139"/>
      <c r="AZ203" s="139"/>
      <c r="BA203" s="139"/>
      <c r="BB203" s="139"/>
      <c r="BC203" s="139"/>
      <c r="BD203" s="139"/>
      <c r="BE203" s="139"/>
      <c r="BF203" s="139"/>
      <c r="BG203" s="139"/>
      <c r="BH203" s="139"/>
      <c r="BI203" s="139"/>
      <c r="BJ203" s="139"/>
      <c r="BK203" s="139"/>
      <c r="BL203" s="139"/>
      <c r="BM203" s="139"/>
      <c r="BN203" s="139"/>
      <c r="BO203" s="139"/>
      <c r="BP203" s="139"/>
      <c r="BQ203" s="139"/>
      <c r="BR203" s="139"/>
      <c r="BS203" s="139"/>
      <c r="BT203" s="139"/>
      <c r="BU203" s="139"/>
      <c r="BV203" s="139"/>
      <c r="BW203" s="139"/>
      <c r="BX203" s="139"/>
      <c r="BY203" s="139"/>
      <c r="BZ203" s="139"/>
      <c r="CA203" s="139"/>
    </row>
    <row r="204" spans="1:79" ht="23.1" customHeight="1">
      <c r="A204" s="139"/>
      <c r="B204" s="139"/>
      <c r="C204" s="139"/>
      <c r="D204" s="139"/>
      <c r="E204" s="139"/>
      <c r="F204" s="139"/>
      <c r="G204" s="139"/>
      <c r="H204" s="139"/>
      <c r="I204" s="139"/>
      <c r="J204" s="139"/>
      <c r="K204" s="139"/>
      <c r="L204" s="139"/>
      <c r="M204" s="139"/>
      <c r="N204" s="139"/>
      <c r="O204" s="139"/>
      <c r="P204" s="139"/>
      <c r="Q204" s="139"/>
      <c r="R204" s="139"/>
      <c r="S204" s="139"/>
      <c r="T204" s="139"/>
      <c r="U204" s="139"/>
      <c r="V204" s="139"/>
      <c r="W204" s="139"/>
      <c r="X204" s="139"/>
      <c r="Y204" s="139"/>
      <c r="Z204" s="139"/>
      <c r="AA204" s="139"/>
      <c r="AB204" s="139"/>
      <c r="AC204" s="139"/>
      <c r="AD204" s="139"/>
      <c r="AE204" s="139"/>
      <c r="AF204" s="139"/>
      <c r="AG204" s="139"/>
      <c r="AH204" s="139"/>
      <c r="AI204" s="139"/>
      <c r="AJ204" s="139"/>
      <c r="AK204" s="139"/>
      <c r="AL204" s="139"/>
      <c r="AM204" s="139"/>
      <c r="AN204" s="139"/>
      <c r="AO204" s="139"/>
      <c r="AP204" s="139"/>
      <c r="AQ204" s="139"/>
      <c r="AR204" s="139"/>
      <c r="AS204" s="139"/>
      <c r="AT204" s="139"/>
      <c r="AU204" s="139"/>
      <c r="AV204" s="139"/>
      <c r="AW204" s="139"/>
      <c r="AX204" s="139"/>
      <c r="AY204" s="139"/>
      <c r="AZ204" s="139"/>
      <c r="BA204" s="139"/>
      <c r="BB204" s="139"/>
      <c r="BC204" s="139"/>
      <c r="BD204" s="139"/>
      <c r="BE204" s="139"/>
      <c r="BF204" s="139"/>
      <c r="BG204" s="139"/>
      <c r="BH204" s="139"/>
      <c r="BI204" s="139"/>
      <c r="BJ204" s="139"/>
      <c r="BK204" s="139"/>
      <c r="BL204" s="139"/>
      <c r="BM204" s="139"/>
      <c r="BN204" s="139"/>
      <c r="BO204" s="139"/>
      <c r="BP204" s="139"/>
      <c r="BQ204" s="139"/>
      <c r="BR204" s="139"/>
      <c r="BS204" s="139"/>
      <c r="BT204" s="139"/>
      <c r="BU204" s="139"/>
      <c r="BV204" s="139"/>
      <c r="BW204" s="139"/>
      <c r="BX204" s="139"/>
      <c r="BY204" s="139"/>
      <c r="BZ204" s="139"/>
      <c r="CA204" s="139"/>
    </row>
    <row r="205" spans="1:79" ht="23.1" customHeight="1">
      <c r="A205" s="139"/>
      <c r="B205" s="139"/>
      <c r="C205" s="139"/>
      <c r="D205" s="139"/>
      <c r="E205" s="139"/>
      <c r="F205" s="139"/>
      <c r="G205" s="139"/>
      <c r="H205" s="139"/>
      <c r="I205" s="139"/>
      <c r="J205" s="139"/>
      <c r="K205" s="139"/>
      <c r="L205" s="139"/>
      <c r="M205" s="139"/>
      <c r="N205" s="139"/>
      <c r="O205" s="139"/>
      <c r="P205" s="139"/>
      <c r="Q205" s="139"/>
      <c r="R205" s="139"/>
      <c r="S205" s="139"/>
      <c r="T205" s="139"/>
      <c r="U205" s="139"/>
      <c r="V205" s="139"/>
      <c r="W205" s="139"/>
      <c r="X205" s="139"/>
      <c r="Y205" s="139"/>
      <c r="Z205" s="139"/>
      <c r="AA205" s="139"/>
      <c r="AB205" s="139"/>
      <c r="AC205" s="139"/>
      <c r="AD205" s="139"/>
      <c r="AE205" s="139"/>
      <c r="AF205" s="139"/>
      <c r="AG205" s="139"/>
      <c r="AH205" s="139"/>
      <c r="AI205" s="139"/>
      <c r="AJ205" s="139"/>
      <c r="AK205" s="139"/>
      <c r="AL205" s="139"/>
      <c r="AM205" s="139"/>
      <c r="AN205" s="139"/>
      <c r="AO205" s="139"/>
      <c r="AP205" s="139"/>
      <c r="AQ205" s="139"/>
      <c r="AR205" s="139"/>
      <c r="AS205" s="139"/>
      <c r="AT205" s="139"/>
      <c r="AU205" s="139"/>
      <c r="AV205" s="139"/>
      <c r="AW205" s="139"/>
      <c r="AX205" s="139"/>
      <c r="AY205" s="139"/>
      <c r="AZ205" s="139"/>
      <c r="BA205" s="139"/>
      <c r="BB205" s="139"/>
      <c r="BC205" s="139"/>
      <c r="BD205" s="139"/>
      <c r="BE205" s="139"/>
      <c r="BF205" s="139"/>
      <c r="BG205" s="139"/>
      <c r="BH205" s="139"/>
      <c r="BI205" s="139"/>
      <c r="BJ205" s="139"/>
      <c r="BK205" s="139"/>
      <c r="BL205" s="139"/>
      <c r="BM205" s="139"/>
      <c r="BN205" s="139"/>
      <c r="BO205" s="139"/>
      <c r="BP205" s="139"/>
      <c r="BQ205" s="139"/>
      <c r="BR205" s="139"/>
      <c r="BS205" s="139"/>
      <c r="BT205" s="139"/>
      <c r="BU205" s="139"/>
      <c r="BV205" s="139"/>
      <c r="BW205" s="139"/>
      <c r="BX205" s="139"/>
      <c r="BY205" s="139"/>
      <c r="BZ205" s="139"/>
      <c r="CA205" s="139"/>
    </row>
    <row r="206" spans="1:79" ht="23.1" customHeight="1">
      <c r="A206" s="139"/>
      <c r="B206" s="139"/>
      <c r="C206" s="139"/>
      <c r="D206" s="139"/>
      <c r="E206" s="139"/>
      <c r="F206" s="139"/>
      <c r="G206" s="139"/>
      <c r="H206" s="139"/>
      <c r="I206" s="139"/>
      <c r="J206" s="139"/>
      <c r="K206" s="139"/>
      <c r="L206" s="139"/>
      <c r="M206" s="139"/>
      <c r="N206" s="139"/>
      <c r="O206" s="139"/>
      <c r="P206" s="139"/>
      <c r="Q206" s="139"/>
      <c r="R206" s="139"/>
      <c r="S206" s="139"/>
      <c r="T206" s="139"/>
      <c r="U206" s="139"/>
      <c r="V206" s="139"/>
      <c r="W206" s="139"/>
      <c r="X206" s="139"/>
      <c r="Y206" s="139"/>
      <c r="Z206" s="139"/>
      <c r="AA206" s="139"/>
      <c r="AB206" s="139"/>
      <c r="AC206" s="139"/>
      <c r="AD206" s="139"/>
      <c r="AE206" s="139"/>
      <c r="AF206" s="139"/>
      <c r="AG206" s="139"/>
      <c r="AH206" s="139"/>
      <c r="AI206" s="139"/>
      <c r="AJ206" s="139"/>
      <c r="AK206" s="139"/>
      <c r="AL206" s="139"/>
      <c r="AM206" s="139"/>
      <c r="AN206" s="139"/>
      <c r="AO206" s="139"/>
      <c r="AP206" s="139"/>
      <c r="AQ206" s="139"/>
      <c r="AR206" s="139"/>
      <c r="AS206" s="139"/>
      <c r="AT206" s="139"/>
      <c r="AU206" s="139"/>
      <c r="AV206" s="139"/>
      <c r="AW206" s="139"/>
      <c r="AX206" s="139"/>
      <c r="AY206" s="139"/>
      <c r="AZ206" s="139"/>
      <c r="BA206" s="139"/>
      <c r="BB206" s="139"/>
      <c r="BC206" s="139"/>
      <c r="BD206" s="139"/>
      <c r="BE206" s="139"/>
      <c r="BF206" s="139"/>
      <c r="BG206" s="139"/>
      <c r="BH206" s="139"/>
      <c r="BI206" s="139"/>
      <c r="BJ206" s="139"/>
      <c r="BK206" s="139"/>
      <c r="BL206" s="139"/>
      <c r="BM206" s="139"/>
      <c r="BN206" s="139"/>
      <c r="BO206" s="139"/>
      <c r="BP206" s="139"/>
      <c r="BQ206" s="139"/>
      <c r="BR206" s="139"/>
      <c r="BS206" s="139"/>
      <c r="BT206" s="139"/>
      <c r="BU206" s="139"/>
      <c r="BV206" s="139"/>
      <c r="BW206" s="139"/>
      <c r="BX206" s="139"/>
      <c r="BY206" s="139"/>
      <c r="BZ206" s="139"/>
      <c r="CA206" s="139"/>
    </row>
    <row r="207" spans="1:79" ht="23.1" customHeight="1">
      <c r="A207" s="139"/>
      <c r="B207" s="139"/>
      <c r="C207" s="139"/>
      <c r="D207" s="139"/>
      <c r="E207" s="139"/>
      <c r="F207" s="139"/>
      <c r="G207" s="139"/>
      <c r="H207" s="139"/>
      <c r="I207" s="139"/>
      <c r="J207" s="139"/>
      <c r="K207" s="139"/>
      <c r="L207" s="139"/>
      <c r="M207" s="139"/>
      <c r="N207" s="139"/>
      <c r="O207" s="139"/>
      <c r="P207" s="139"/>
      <c r="Q207" s="139"/>
      <c r="R207" s="139"/>
      <c r="S207" s="139"/>
      <c r="T207" s="139"/>
      <c r="U207" s="139"/>
      <c r="V207" s="139"/>
      <c r="W207" s="139"/>
      <c r="X207" s="139"/>
      <c r="Y207" s="139"/>
      <c r="Z207" s="139"/>
      <c r="AA207" s="139"/>
      <c r="AB207" s="139"/>
      <c r="AC207" s="139"/>
      <c r="AD207" s="139"/>
      <c r="AE207" s="139"/>
      <c r="AF207" s="139"/>
      <c r="AG207" s="139"/>
      <c r="AH207" s="139"/>
      <c r="AI207" s="139"/>
      <c r="AJ207" s="139"/>
      <c r="AK207" s="139"/>
      <c r="AL207" s="139"/>
      <c r="AM207" s="139"/>
      <c r="AN207" s="139"/>
      <c r="AO207" s="139"/>
      <c r="AP207" s="139"/>
      <c r="AQ207" s="139"/>
      <c r="AR207" s="139"/>
      <c r="AS207" s="139"/>
      <c r="AT207" s="139"/>
      <c r="AU207" s="139"/>
      <c r="AV207" s="139"/>
      <c r="AW207" s="139"/>
      <c r="AX207" s="139"/>
      <c r="AY207" s="139"/>
      <c r="AZ207" s="139"/>
      <c r="BA207" s="139"/>
      <c r="BB207" s="139"/>
      <c r="BC207" s="139"/>
      <c r="BD207" s="139"/>
      <c r="BE207" s="139"/>
      <c r="BF207" s="139"/>
      <c r="BG207" s="139"/>
      <c r="BH207" s="139"/>
      <c r="BI207" s="139"/>
      <c r="BJ207" s="139"/>
      <c r="BK207" s="139"/>
      <c r="BL207" s="139"/>
      <c r="BM207" s="139"/>
      <c r="BN207" s="139"/>
      <c r="BO207" s="139"/>
      <c r="BP207" s="139"/>
      <c r="BQ207" s="139"/>
      <c r="BR207" s="139"/>
      <c r="BS207" s="139"/>
      <c r="BT207" s="139"/>
      <c r="BU207" s="139"/>
      <c r="BV207" s="139"/>
      <c r="BW207" s="139"/>
      <c r="BX207" s="139"/>
      <c r="BY207" s="139"/>
      <c r="BZ207" s="139"/>
      <c r="CA207" s="139"/>
    </row>
    <row r="208" spans="1:79" ht="23.1" customHeight="1">
      <c r="A208" s="139"/>
      <c r="B208" s="139"/>
      <c r="C208" s="139"/>
      <c r="D208" s="139"/>
      <c r="E208" s="139"/>
      <c r="F208" s="139"/>
      <c r="G208" s="139"/>
      <c r="H208" s="139"/>
      <c r="I208" s="139"/>
      <c r="J208" s="139"/>
      <c r="K208" s="139"/>
      <c r="L208" s="139"/>
      <c r="M208" s="139"/>
      <c r="N208" s="139"/>
      <c r="O208" s="139"/>
      <c r="P208" s="139"/>
      <c r="Q208" s="139"/>
      <c r="R208" s="139"/>
      <c r="S208" s="139"/>
      <c r="T208" s="139"/>
      <c r="U208" s="139"/>
      <c r="V208" s="139"/>
      <c r="W208" s="139"/>
      <c r="X208" s="139"/>
      <c r="Y208" s="139"/>
      <c r="Z208" s="139"/>
      <c r="AA208" s="139"/>
      <c r="AB208" s="139"/>
      <c r="AC208" s="139"/>
      <c r="AD208" s="139"/>
      <c r="AE208" s="139"/>
      <c r="AF208" s="139"/>
      <c r="AG208" s="139"/>
      <c r="AH208" s="139"/>
      <c r="AI208" s="139"/>
      <c r="AJ208" s="139"/>
      <c r="AK208" s="139"/>
      <c r="AL208" s="139"/>
      <c r="AM208" s="139"/>
      <c r="AN208" s="139"/>
      <c r="AO208" s="139"/>
      <c r="AP208" s="139"/>
      <c r="AQ208" s="139"/>
      <c r="AR208" s="139"/>
      <c r="AS208" s="139"/>
      <c r="AT208" s="139"/>
      <c r="AU208" s="139"/>
      <c r="AV208" s="139"/>
      <c r="AW208" s="139"/>
      <c r="AX208" s="139"/>
      <c r="AY208" s="139"/>
      <c r="AZ208" s="139"/>
      <c r="BA208" s="139"/>
      <c r="BB208" s="139"/>
      <c r="BC208" s="139"/>
      <c r="BD208" s="139"/>
      <c r="BE208" s="139"/>
      <c r="BF208" s="139"/>
      <c r="BG208" s="139"/>
      <c r="BH208" s="139"/>
      <c r="BI208" s="139"/>
      <c r="BJ208" s="139"/>
      <c r="BK208" s="139"/>
      <c r="BL208" s="139"/>
      <c r="BM208" s="139"/>
      <c r="BN208" s="139"/>
      <c r="BO208" s="139"/>
      <c r="BP208" s="139"/>
      <c r="BQ208" s="139"/>
      <c r="BR208" s="139"/>
      <c r="BS208" s="139"/>
      <c r="BT208" s="139"/>
      <c r="BU208" s="139"/>
      <c r="BV208" s="139"/>
      <c r="BW208" s="139"/>
      <c r="BX208" s="139"/>
      <c r="BY208" s="139"/>
      <c r="BZ208" s="139"/>
      <c r="CA208" s="139"/>
    </row>
    <row r="209" spans="1:79" ht="23.1" customHeight="1">
      <c r="A209" s="139"/>
      <c r="B209" s="139"/>
      <c r="C209" s="139"/>
      <c r="D209" s="139"/>
      <c r="E209" s="139"/>
      <c r="F209" s="139"/>
      <c r="G209" s="139"/>
      <c r="H209" s="139"/>
      <c r="I209" s="139"/>
      <c r="J209" s="139"/>
      <c r="K209" s="139"/>
      <c r="L209" s="139"/>
      <c r="M209" s="139"/>
      <c r="N209" s="139"/>
      <c r="O209" s="139"/>
      <c r="P209" s="139"/>
      <c r="Q209" s="139"/>
      <c r="R209" s="139"/>
      <c r="S209" s="139"/>
      <c r="T209" s="139"/>
      <c r="U209" s="139"/>
      <c r="V209" s="139"/>
      <c r="W209" s="139"/>
      <c r="X209" s="139"/>
      <c r="Y209" s="139"/>
      <c r="Z209" s="139"/>
      <c r="AA209" s="139"/>
      <c r="AB209" s="139"/>
      <c r="AC209" s="139"/>
      <c r="AD209" s="139"/>
      <c r="AE209" s="139"/>
      <c r="AF209" s="139"/>
      <c r="AG209" s="139"/>
      <c r="AH209" s="139"/>
      <c r="AI209" s="139"/>
      <c r="AJ209" s="139"/>
      <c r="AK209" s="139"/>
      <c r="AL209" s="139"/>
      <c r="AM209" s="139"/>
      <c r="AN209" s="139"/>
      <c r="AO209" s="139"/>
      <c r="AP209" s="139"/>
      <c r="AQ209" s="139"/>
      <c r="AR209" s="139"/>
      <c r="AS209" s="139"/>
      <c r="AT209" s="139"/>
      <c r="AU209" s="139"/>
      <c r="AV209" s="139"/>
      <c r="AW209" s="139"/>
      <c r="AX209" s="139"/>
      <c r="AY209" s="139"/>
      <c r="AZ209" s="139"/>
      <c r="BA209" s="139"/>
      <c r="BB209" s="139"/>
      <c r="BC209" s="139"/>
      <c r="BD209" s="139"/>
      <c r="BE209" s="139"/>
      <c r="BF209" s="139"/>
      <c r="BG209" s="139"/>
      <c r="BH209" s="139"/>
      <c r="BI209" s="139"/>
      <c r="BJ209" s="139"/>
      <c r="BK209" s="139"/>
      <c r="BL209" s="139"/>
      <c r="BM209" s="139"/>
      <c r="BN209" s="139"/>
      <c r="BO209" s="139"/>
      <c r="BP209" s="139"/>
      <c r="BQ209" s="139"/>
      <c r="BR209" s="139"/>
      <c r="BS209" s="139"/>
      <c r="BT209" s="139"/>
      <c r="BU209" s="139"/>
      <c r="BV209" s="139"/>
      <c r="BW209" s="139"/>
      <c r="BX209" s="139"/>
      <c r="BY209" s="139"/>
      <c r="BZ209" s="139"/>
      <c r="CA209" s="139"/>
    </row>
    <row r="210" spans="1:79" ht="23.1" customHeight="1">
      <c r="A210" s="139"/>
      <c r="B210" s="139"/>
      <c r="C210" s="139"/>
      <c r="D210" s="139"/>
      <c r="E210" s="139"/>
      <c r="F210" s="139"/>
      <c r="G210" s="139"/>
      <c r="H210" s="139"/>
      <c r="I210" s="139"/>
      <c r="J210" s="139"/>
      <c r="K210" s="139"/>
      <c r="L210" s="139"/>
      <c r="M210" s="139"/>
      <c r="N210" s="139"/>
      <c r="O210" s="139"/>
      <c r="P210" s="139"/>
      <c r="Q210" s="139"/>
      <c r="R210" s="139"/>
      <c r="S210" s="139"/>
      <c r="T210" s="139"/>
      <c r="U210" s="139"/>
      <c r="V210" s="139"/>
      <c r="W210" s="139"/>
      <c r="X210" s="139"/>
      <c r="Y210" s="139"/>
      <c r="Z210" s="139"/>
      <c r="AA210" s="139"/>
      <c r="AB210" s="139"/>
      <c r="AC210" s="139"/>
      <c r="AD210" s="139"/>
      <c r="AE210" s="139"/>
      <c r="AF210" s="139"/>
      <c r="AG210" s="139"/>
      <c r="AH210" s="139"/>
      <c r="AI210" s="139"/>
      <c r="AJ210" s="139"/>
      <c r="AK210" s="139"/>
      <c r="AL210" s="139"/>
      <c r="AM210" s="139"/>
      <c r="AN210" s="139"/>
      <c r="AO210" s="139"/>
      <c r="AP210" s="139"/>
      <c r="AQ210" s="139"/>
      <c r="AR210" s="139"/>
      <c r="AS210" s="139"/>
      <c r="AT210" s="139"/>
      <c r="AU210" s="139"/>
      <c r="AV210" s="139"/>
      <c r="AW210" s="139"/>
      <c r="AX210" s="139"/>
      <c r="AY210" s="139"/>
      <c r="AZ210" s="139"/>
      <c r="BA210" s="139"/>
      <c r="BB210" s="139"/>
      <c r="BC210" s="139"/>
      <c r="BD210" s="139"/>
      <c r="BE210" s="139"/>
      <c r="BF210" s="139"/>
      <c r="BG210" s="139"/>
      <c r="BH210" s="139"/>
      <c r="BI210" s="139"/>
      <c r="BJ210" s="139"/>
      <c r="BK210" s="139"/>
      <c r="BL210" s="139"/>
      <c r="BM210" s="139"/>
      <c r="BN210" s="139"/>
      <c r="BO210" s="139"/>
      <c r="BP210" s="139"/>
      <c r="BQ210" s="139"/>
      <c r="BR210" s="139"/>
      <c r="BS210" s="139"/>
      <c r="BT210" s="139"/>
      <c r="BU210" s="139"/>
      <c r="BV210" s="139"/>
      <c r="BW210" s="139"/>
      <c r="BX210" s="139"/>
      <c r="BY210" s="139"/>
      <c r="BZ210" s="139"/>
      <c r="CA210" s="139"/>
    </row>
    <row r="211" spans="1:79" ht="23.1" customHeight="1">
      <c r="A211" s="139"/>
      <c r="B211" s="139"/>
      <c r="C211" s="139"/>
      <c r="D211" s="139"/>
      <c r="E211" s="139"/>
      <c r="F211" s="139"/>
      <c r="G211" s="139"/>
      <c r="H211" s="139"/>
      <c r="I211" s="139"/>
      <c r="J211" s="139"/>
      <c r="K211" s="139"/>
      <c r="L211" s="139"/>
      <c r="M211" s="139"/>
      <c r="N211" s="139"/>
      <c r="O211" s="139"/>
      <c r="P211" s="139"/>
      <c r="Q211" s="139"/>
      <c r="R211" s="139"/>
      <c r="S211" s="139"/>
      <c r="T211" s="139"/>
      <c r="U211" s="139"/>
      <c r="V211" s="139"/>
      <c r="W211" s="139"/>
      <c r="X211" s="139"/>
      <c r="Y211" s="139"/>
      <c r="Z211" s="139"/>
      <c r="AA211" s="139"/>
      <c r="AB211" s="139"/>
      <c r="AC211" s="139"/>
      <c r="AD211" s="139"/>
      <c r="AE211" s="139"/>
      <c r="AF211" s="139"/>
      <c r="AG211" s="139"/>
      <c r="AH211" s="139"/>
      <c r="AI211" s="139"/>
      <c r="AJ211" s="139"/>
      <c r="AK211" s="139"/>
      <c r="AL211" s="139"/>
      <c r="AM211" s="139"/>
      <c r="AN211" s="139"/>
      <c r="AO211" s="139"/>
      <c r="AP211" s="139"/>
      <c r="AQ211" s="139"/>
      <c r="AR211" s="139"/>
      <c r="AS211" s="139"/>
      <c r="AT211" s="139"/>
      <c r="AU211" s="139"/>
      <c r="AV211" s="139"/>
      <c r="AW211" s="139"/>
      <c r="AX211" s="139"/>
      <c r="AY211" s="139"/>
      <c r="AZ211" s="139"/>
      <c r="BA211" s="139"/>
      <c r="BB211" s="139"/>
      <c r="BC211" s="139"/>
      <c r="BD211" s="139"/>
      <c r="BE211" s="139"/>
      <c r="BF211" s="139"/>
      <c r="BG211" s="139"/>
      <c r="BH211" s="139"/>
      <c r="BI211" s="139"/>
      <c r="BJ211" s="139"/>
      <c r="BK211" s="139"/>
      <c r="BL211" s="139"/>
      <c r="BM211" s="139"/>
      <c r="BN211" s="139"/>
      <c r="BO211" s="139"/>
      <c r="BP211" s="139"/>
      <c r="BQ211" s="139"/>
      <c r="BR211" s="139"/>
      <c r="BS211" s="139"/>
      <c r="BT211" s="139"/>
      <c r="BU211" s="139"/>
      <c r="BV211" s="139"/>
      <c r="BW211" s="139"/>
      <c r="BX211" s="139"/>
      <c r="BY211" s="139"/>
      <c r="BZ211" s="139"/>
      <c r="CA211" s="139"/>
    </row>
    <row r="212" spans="1:79" ht="23.1" customHeight="1">
      <c r="A212" s="139"/>
      <c r="B212" s="139"/>
      <c r="C212" s="139"/>
      <c r="D212" s="139"/>
      <c r="E212" s="139"/>
      <c r="F212" s="139"/>
      <c r="G212" s="139"/>
      <c r="H212" s="139"/>
      <c r="I212" s="139"/>
      <c r="J212" s="139"/>
      <c r="K212" s="139"/>
      <c r="L212" s="139"/>
      <c r="M212" s="139"/>
      <c r="N212" s="139"/>
      <c r="O212" s="139"/>
      <c r="P212" s="139"/>
      <c r="Q212" s="139"/>
      <c r="R212" s="139"/>
      <c r="S212" s="139"/>
      <c r="T212" s="139"/>
      <c r="U212" s="139"/>
      <c r="V212" s="139"/>
      <c r="W212" s="139"/>
      <c r="X212" s="139"/>
      <c r="Y212" s="139"/>
      <c r="Z212" s="139"/>
      <c r="AA212" s="139"/>
      <c r="AB212" s="139"/>
      <c r="AC212" s="139"/>
      <c r="AD212" s="139"/>
      <c r="AE212" s="139"/>
      <c r="AF212" s="139"/>
      <c r="AG212" s="139"/>
      <c r="AH212" s="139"/>
      <c r="AI212" s="139"/>
      <c r="AJ212" s="139"/>
      <c r="AK212" s="139"/>
      <c r="AL212" s="139"/>
      <c r="AM212" s="139"/>
      <c r="AN212" s="139"/>
      <c r="AO212" s="139"/>
      <c r="AP212" s="139"/>
      <c r="AQ212" s="139"/>
      <c r="AR212" s="139"/>
      <c r="AS212" s="139"/>
      <c r="AT212" s="139"/>
      <c r="AU212" s="139"/>
      <c r="AV212" s="139"/>
      <c r="AW212" s="139"/>
      <c r="AX212" s="139"/>
      <c r="AY212" s="139"/>
      <c r="AZ212" s="139"/>
      <c r="BA212" s="139"/>
      <c r="BB212" s="139"/>
      <c r="BC212" s="139"/>
      <c r="BD212" s="139"/>
      <c r="BE212" s="139"/>
      <c r="BF212" s="139"/>
      <c r="BG212" s="139"/>
      <c r="BH212" s="139"/>
      <c r="BI212" s="139"/>
      <c r="BJ212" s="139"/>
      <c r="BK212" s="139"/>
      <c r="BL212" s="139"/>
      <c r="BM212" s="139"/>
      <c r="BN212" s="139"/>
      <c r="BO212" s="139"/>
      <c r="BP212" s="139"/>
      <c r="BQ212" s="139"/>
      <c r="BR212" s="139"/>
      <c r="BS212" s="139"/>
      <c r="BT212" s="139"/>
      <c r="BU212" s="139"/>
      <c r="BV212" s="139"/>
      <c r="BW212" s="139"/>
      <c r="BX212" s="139"/>
      <c r="BY212" s="139"/>
      <c r="BZ212" s="139"/>
      <c r="CA212" s="139"/>
    </row>
    <row r="213" spans="1:79" ht="23.1" customHeight="1">
      <c r="A213" s="139"/>
      <c r="B213" s="139"/>
      <c r="C213" s="139"/>
      <c r="D213" s="139"/>
      <c r="E213" s="139"/>
      <c r="F213" s="139"/>
      <c r="G213" s="139"/>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c r="AD213" s="139"/>
      <c r="AE213" s="139"/>
      <c r="AF213" s="139"/>
      <c r="AG213" s="139"/>
      <c r="AH213" s="139"/>
      <c r="AI213" s="139"/>
      <c r="AJ213" s="139"/>
      <c r="AK213" s="139"/>
      <c r="AL213" s="139"/>
      <c r="AM213" s="139"/>
      <c r="AN213" s="139"/>
      <c r="AO213" s="139"/>
      <c r="AP213" s="139"/>
      <c r="AQ213" s="139"/>
      <c r="AR213" s="139"/>
      <c r="AS213" s="139"/>
      <c r="AT213" s="139"/>
      <c r="AU213" s="139"/>
      <c r="AV213" s="139"/>
      <c r="AW213" s="139"/>
      <c r="AX213" s="139"/>
      <c r="AY213" s="139"/>
      <c r="AZ213" s="139"/>
      <c r="BA213" s="139"/>
      <c r="BB213" s="139"/>
      <c r="BC213" s="139"/>
      <c r="BD213" s="139"/>
      <c r="BE213" s="139"/>
      <c r="BF213" s="139"/>
      <c r="BG213" s="139"/>
      <c r="BH213" s="139"/>
      <c r="BI213" s="139"/>
      <c r="BJ213" s="139"/>
      <c r="BK213" s="139"/>
      <c r="BL213" s="139"/>
      <c r="BM213" s="139"/>
      <c r="BN213" s="139"/>
      <c r="BO213" s="139"/>
      <c r="BP213" s="139"/>
      <c r="BQ213" s="139"/>
      <c r="BR213" s="139"/>
      <c r="BS213" s="139"/>
      <c r="BT213" s="139"/>
      <c r="BU213" s="139"/>
      <c r="BV213" s="139"/>
      <c r="BW213" s="139"/>
      <c r="BX213" s="139"/>
      <c r="BY213" s="139"/>
      <c r="BZ213" s="139"/>
      <c r="CA213" s="139"/>
    </row>
    <row r="214" spans="1:79" ht="23.1" customHeight="1">
      <c r="A214" s="139"/>
      <c r="B214" s="139"/>
      <c r="C214" s="139"/>
      <c r="D214" s="139"/>
      <c r="E214" s="139"/>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9"/>
      <c r="AD214" s="139"/>
      <c r="AE214" s="139"/>
      <c r="AF214" s="139"/>
      <c r="AG214" s="139"/>
      <c r="AH214" s="139"/>
      <c r="AI214" s="139"/>
      <c r="AJ214" s="139"/>
      <c r="AK214" s="139"/>
      <c r="AL214" s="139"/>
      <c r="AM214" s="139"/>
      <c r="AN214" s="139"/>
      <c r="AO214" s="139"/>
      <c r="AP214" s="139"/>
      <c r="AQ214" s="139"/>
      <c r="AR214" s="139"/>
      <c r="AS214" s="139"/>
      <c r="AT214" s="139"/>
      <c r="AU214" s="139"/>
      <c r="AV214" s="139"/>
      <c r="AW214" s="139"/>
      <c r="AX214" s="139"/>
      <c r="AY214" s="139"/>
      <c r="AZ214" s="139"/>
      <c r="BA214" s="139"/>
      <c r="BB214" s="139"/>
      <c r="BC214" s="139"/>
      <c r="BD214" s="139"/>
      <c r="BE214" s="139"/>
      <c r="BF214" s="139"/>
      <c r="BG214" s="139"/>
      <c r="BH214" s="139"/>
      <c r="BI214" s="139"/>
      <c r="BJ214" s="139"/>
      <c r="BK214" s="139"/>
      <c r="BL214" s="139"/>
      <c r="BM214" s="139"/>
      <c r="BN214" s="139"/>
      <c r="BO214" s="139"/>
      <c r="BP214" s="139"/>
      <c r="BQ214" s="139"/>
      <c r="BR214" s="139"/>
      <c r="BS214" s="139"/>
      <c r="BT214" s="139"/>
      <c r="BU214" s="139"/>
      <c r="BV214" s="139"/>
      <c r="BW214" s="139"/>
      <c r="BX214" s="139"/>
      <c r="BY214" s="139"/>
      <c r="BZ214" s="139"/>
      <c r="CA214" s="139"/>
    </row>
    <row r="215" spans="1:79" ht="23.1" customHeight="1">
      <c r="A215" s="139"/>
      <c r="B215" s="139"/>
      <c r="C215" s="139"/>
      <c r="D215" s="139"/>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39"/>
      <c r="AE215" s="139"/>
      <c r="AF215" s="139"/>
      <c r="AG215" s="139"/>
      <c r="AH215" s="139"/>
      <c r="AI215" s="139"/>
      <c r="AJ215" s="139"/>
      <c r="AK215" s="139"/>
      <c r="AL215" s="139"/>
      <c r="AM215" s="139"/>
      <c r="AN215" s="139"/>
      <c r="AO215" s="139"/>
      <c r="AP215" s="139"/>
      <c r="AQ215" s="139"/>
      <c r="AR215" s="139"/>
      <c r="AS215" s="139"/>
      <c r="AT215" s="139"/>
      <c r="AU215" s="139"/>
      <c r="AV215" s="139"/>
      <c r="AW215" s="139"/>
      <c r="AX215" s="139"/>
      <c r="AY215" s="139"/>
      <c r="AZ215" s="139"/>
      <c r="BA215" s="139"/>
      <c r="BB215" s="139"/>
      <c r="BC215" s="139"/>
      <c r="BD215" s="139"/>
      <c r="BE215" s="139"/>
      <c r="BF215" s="139"/>
      <c r="BG215" s="139"/>
      <c r="BH215" s="139"/>
      <c r="BI215" s="139"/>
      <c r="BJ215" s="139"/>
      <c r="BK215" s="139"/>
      <c r="BL215" s="139"/>
      <c r="BM215" s="139"/>
      <c r="BN215" s="139"/>
      <c r="BO215" s="139"/>
      <c r="BP215" s="139"/>
      <c r="BQ215" s="139"/>
      <c r="BR215" s="139"/>
      <c r="BS215" s="139"/>
      <c r="BT215" s="139"/>
      <c r="BU215" s="139"/>
      <c r="BV215" s="139"/>
      <c r="BW215" s="139"/>
      <c r="BX215" s="139"/>
      <c r="BY215" s="139"/>
      <c r="BZ215" s="139"/>
      <c r="CA215" s="139"/>
    </row>
    <row r="216" spans="1:79" ht="23.1" customHeight="1">
      <c r="A216" s="139"/>
      <c r="B216" s="139"/>
      <c r="C216" s="139"/>
      <c r="D216" s="139"/>
      <c r="E216" s="139"/>
      <c r="F216" s="139"/>
      <c r="G216" s="139"/>
      <c r="H216" s="139"/>
      <c r="I216" s="139"/>
      <c r="J216" s="139"/>
      <c r="K216" s="139"/>
      <c r="L216" s="139"/>
      <c r="M216" s="139"/>
      <c r="N216" s="139"/>
      <c r="O216" s="139"/>
      <c r="P216" s="139"/>
      <c r="Q216" s="139"/>
      <c r="R216" s="139"/>
      <c r="S216" s="139"/>
      <c r="T216" s="139"/>
      <c r="U216" s="139"/>
      <c r="V216" s="139"/>
      <c r="W216" s="139"/>
      <c r="X216" s="139"/>
      <c r="Y216" s="139"/>
      <c r="Z216" s="139"/>
      <c r="AA216" s="139"/>
      <c r="AB216" s="139"/>
      <c r="AC216" s="139"/>
      <c r="AD216" s="139"/>
      <c r="AE216" s="139"/>
      <c r="AF216" s="139"/>
      <c r="AG216" s="139"/>
      <c r="AH216" s="139"/>
      <c r="AI216" s="139"/>
      <c r="AJ216" s="139"/>
      <c r="AK216" s="139"/>
      <c r="AL216" s="139"/>
      <c r="AM216" s="139"/>
      <c r="AN216" s="139"/>
      <c r="AO216" s="139"/>
      <c r="AP216" s="139"/>
      <c r="AQ216" s="139"/>
      <c r="AR216" s="139"/>
      <c r="AS216" s="139"/>
      <c r="AT216" s="139"/>
      <c r="AU216" s="139"/>
      <c r="AV216" s="139"/>
      <c r="AW216" s="139"/>
      <c r="AX216" s="139"/>
      <c r="AY216" s="139"/>
      <c r="AZ216" s="139"/>
      <c r="BA216" s="139"/>
      <c r="BB216" s="139"/>
      <c r="BC216" s="139"/>
      <c r="BD216" s="139"/>
      <c r="BE216" s="139"/>
      <c r="BF216" s="139"/>
      <c r="BG216" s="139"/>
      <c r="BH216" s="139"/>
      <c r="BI216" s="139"/>
      <c r="BJ216" s="139"/>
      <c r="BK216" s="139"/>
      <c r="BL216" s="139"/>
      <c r="BM216" s="139"/>
      <c r="BN216" s="139"/>
      <c r="BO216" s="139"/>
      <c r="BP216" s="139"/>
      <c r="BQ216" s="139"/>
      <c r="BR216" s="139"/>
      <c r="BS216" s="139"/>
      <c r="BT216" s="139"/>
      <c r="BU216" s="139"/>
      <c r="BV216" s="139"/>
      <c r="BW216" s="139"/>
      <c r="BX216" s="139"/>
      <c r="BY216" s="139"/>
      <c r="BZ216" s="139"/>
      <c r="CA216" s="139"/>
    </row>
    <row r="217" spans="1:79" ht="23.1" customHeight="1">
      <c r="A217" s="139"/>
      <c r="B217" s="139"/>
      <c r="C217" s="139"/>
      <c r="D217" s="139"/>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39"/>
      <c r="AE217" s="139"/>
      <c r="AF217" s="139"/>
      <c r="AG217" s="139"/>
      <c r="AH217" s="139"/>
      <c r="AI217" s="139"/>
      <c r="AJ217" s="139"/>
      <c r="AK217" s="139"/>
      <c r="AL217" s="139"/>
      <c r="AM217" s="139"/>
      <c r="AN217" s="139"/>
      <c r="AO217" s="139"/>
      <c r="AP217" s="139"/>
      <c r="AQ217" s="139"/>
      <c r="AR217" s="139"/>
      <c r="AS217" s="139"/>
      <c r="AT217" s="139"/>
      <c r="AU217" s="139"/>
      <c r="AV217" s="139"/>
      <c r="AW217" s="139"/>
      <c r="AX217" s="139"/>
      <c r="AY217" s="139"/>
      <c r="AZ217" s="139"/>
      <c r="BA217" s="139"/>
      <c r="BB217" s="139"/>
      <c r="BC217" s="139"/>
      <c r="BD217" s="139"/>
      <c r="BE217" s="139"/>
      <c r="BF217" s="139"/>
      <c r="BG217" s="139"/>
      <c r="BH217" s="139"/>
      <c r="BI217" s="139"/>
      <c r="BJ217" s="139"/>
      <c r="BK217" s="139"/>
      <c r="BL217" s="139"/>
      <c r="BM217" s="139"/>
      <c r="BN217" s="139"/>
      <c r="BO217" s="139"/>
      <c r="BP217" s="139"/>
      <c r="BQ217" s="139"/>
      <c r="BR217" s="139"/>
      <c r="BS217" s="139"/>
      <c r="BT217" s="139"/>
      <c r="BU217" s="139"/>
      <c r="BV217" s="139"/>
      <c r="BW217" s="139"/>
      <c r="BX217" s="139"/>
      <c r="BY217" s="139"/>
      <c r="BZ217" s="139"/>
      <c r="CA217" s="139"/>
    </row>
    <row r="218" spans="1:79" ht="23.1" customHeight="1">
      <c r="A218" s="139"/>
      <c r="B218" s="139"/>
      <c r="C218" s="139"/>
      <c r="D218" s="139"/>
      <c r="E218" s="139"/>
      <c r="F218" s="139"/>
      <c r="G218" s="139"/>
      <c r="H218" s="139"/>
      <c r="I218" s="139"/>
      <c r="J218" s="139"/>
      <c r="K218" s="139"/>
      <c r="L218" s="139"/>
      <c r="M218" s="139"/>
      <c r="N218" s="139"/>
      <c r="O218" s="139"/>
      <c r="P218" s="139"/>
      <c r="Q218" s="139"/>
      <c r="R218" s="139"/>
      <c r="S218" s="139"/>
      <c r="T218" s="139"/>
      <c r="U218" s="139"/>
      <c r="V218" s="139"/>
      <c r="W218" s="139"/>
      <c r="X218" s="139"/>
      <c r="Y218" s="139"/>
      <c r="Z218" s="139"/>
      <c r="AA218" s="139"/>
      <c r="AB218" s="139"/>
      <c r="AC218" s="139"/>
      <c r="AD218" s="139"/>
      <c r="AE218" s="139"/>
      <c r="AF218" s="139"/>
      <c r="AG218" s="139"/>
      <c r="AH218" s="139"/>
      <c r="AI218" s="139"/>
      <c r="AJ218" s="139"/>
      <c r="AK218" s="139"/>
      <c r="AL218" s="139"/>
      <c r="AM218" s="139"/>
      <c r="AN218" s="139"/>
      <c r="AO218" s="139"/>
      <c r="AP218" s="139"/>
      <c r="AQ218" s="139"/>
      <c r="AR218" s="139"/>
      <c r="AS218" s="139"/>
      <c r="AT218" s="139"/>
      <c r="AU218" s="139"/>
      <c r="AV218" s="139"/>
      <c r="AW218" s="139"/>
      <c r="AX218" s="139"/>
      <c r="AY218" s="139"/>
      <c r="AZ218" s="139"/>
      <c r="BA218" s="139"/>
      <c r="BB218" s="139"/>
      <c r="BC218" s="139"/>
      <c r="BD218" s="139"/>
      <c r="BE218" s="139"/>
      <c r="BF218" s="139"/>
      <c r="BG218" s="139"/>
      <c r="BH218" s="139"/>
      <c r="BI218" s="139"/>
      <c r="BJ218" s="139"/>
      <c r="BK218" s="139"/>
      <c r="BL218" s="139"/>
      <c r="BM218" s="139"/>
      <c r="BN218" s="139"/>
      <c r="BO218" s="139"/>
      <c r="BP218" s="139"/>
      <c r="BQ218" s="139"/>
      <c r="BR218" s="139"/>
      <c r="BS218" s="139"/>
      <c r="BT218" s="139"/>
      <c r="BU218" s="139"/>
      <c r="BV218" s="139"/>
      <c r="BW218" s="139"/>
      <c r="BX218" s="139"/>
      <c r="BY218" s="139"/>
      <c r="BZ218" s="139"/>
      <c r="CA218" s="139"/>
    </row>
    <row r="219" spans="1:79" ht="23.1" customHeight="1">
      <c r="A219" s="139"/>
      <c r="B219" s="139"/>
      <c r="C219" s="139"/>
      <c r="D219" s="139"/>
      <c r="E219" s="139"/>
      <c r="F219" s="139"/>
      <c r="G219" s="139"/>
      <c r="H219" s="139"/>
      <c r="I219" s="139"/>
      <c r="J219" s="139"/>
      <c r="K219" s="139"/>
      <c r="L219" s="139"/>
      <c r="M219" s="139"/>
      <c r="N219" s="139"/>
      <c r="O219" s="139"/>
      <c r="P219" s="139"/>
      <c r="Q219" s="139"/>
      <c r="R219" s="139"/>
      <c r="S219" s="139"/>
      <c r="T219" s="139"/>
      <c r="U219" s="139"/>
      <c r="V219" s="139"/>
      <c r="W219" s="139"/>
      <c r="X219" s="139"/>
      <c r="Y219" s="139"/>
      <c r="Z219" s="139"/>
      <c r="AA219" s="139"/>
      <c r="AB219" s="139"/>
      <c r="AC219" s="139"/>
      <c r="AD219" s="139"/>
      <c r="AE219" s="139"/>
      <c r="AF219" s="139"/>
      <c r="AG219" s="139"/>
      <c r="AH219" s="139"/>
      <c r="AI219" s="139"/>
      <c r="AJ219" s="139"/>
      <c r="AK219" s="139"/>
      <c r="AL219" s="139"/>
      <c r="AM219" s="139"/>
      <c r="AN219" s="139"/>
      <c r="AO219" s="139"/>
      <c r="AP219" s="139"/>
      <c r="AQ219" s="139"/>
      <c r="AR219" s="139"/>
      <c r="AS219" s="139"/>
      <c r="AT219" s="139"/>
      <c r="AU219" s="139"/>
      <c r="AV219" s="139"/>
      <c r="AW219" s="139"/>
      <c r="AX219" s="139"/>
      <c r="AY219" s="139"/>
      <c r="AZ219" s="139"/>
      <c r="BA219" s="139"/>
      <c r="BB219" s="139"/>
      <c r="BC219" s="139"/>
      <c r="BD219" s="139"/>
      <c r="BE219" s="139"/>
      <c r="BF219" s="139"/>
      <c r="BG219" s="139"/>
      <c r="BH219" s="139"/>
      <c r="BI219" s="139"/>
      <c r="BJ219" s="139"/>
      <c r="BK219" s="139"/>
      <c r="BL219" s="139"/>
      <c r="BM219" s="139"/>
      <c r="BN219" s="139"/>
      <c r="BO219" s="139"/>
      <c r="BP219" s="139"/>
      <c r="BQ219" s="139"/>
      <c r="BR219" s="139"/>
      <c r="BS219" s="139"/>
      <c r="BT219" s="139"/>
      <c r="BU219" s="139"/>
      <c r="BV219" s="139"/>
      <c r="BW219" s="139"/>
      <c r="BX219" s="139"/>
      <c r="BY219" s="139"/>
      <c r="BZ219" s="139"/>
      <c r="CA219" s="139"/>
    </row>
    <row r="220" spans="1:79" ht="23.1" customHeight="1">
      <c r="A220" s="139"/>
      <c r="B220" s="139"/>
      <c r="C220" s="139"/>
      <c r="D220" s="139"/>
      <c r="E220" s="139"/>
      <c r="F220" s="139"/>
      <c r="G220" s="139"/>
      <c r="H220" s="139"/>
      <c r="I220" s="139"/>
      <c r="J220" s="139"/>
      <c r="K220" s="139"/>
      <c r="L220" s="139"/>
      <c r="M220" s="139"/>
      <c r="N220" s="139"/>
      <c r="O220" s="139"/>
      <c r="P220" s="139"/>
      <c r="Q220" s="139"/>
      <c r="R220" s="139"/>
      <c r="S220" s="139"/>
      <c r="T220" s="139"/>
      <c r="U220" s="139"/>
      <c r="V220" s="139"/>
      <c r="W220" s="139"/>
      <c r="X220" s="139"/>
      <c r="Y220" s="139"/>
      <c r="Z220" s="139"/>
      <c r="AA220" s="139"/>
      <c r="AB220" s="139"/>
      <c r="AC220" s="139"/>
      <c r="AD220" s="139"/>
      <c r="AE220" s="139"/>
      <c r="AF220" s="139"/>
      <c r="AG220" s="139"/>
      <c r="AH220" s="139"/>
      <c r="AI220" s="139"/>
      <c r="AJ220" s="139"/>
      <c r="AK220" s="139"/>
      <c r="AL220" s="139"/>
      <c r="AM220" s="139"/>
      <c r="AN220" s="139"/>
      <c r="AO220" s="139"/>
      <c r="AP220" s="139"/>
      <c r="AQ220" s="139"/>
      <c r="AR220" s="139"/>
      <c r="AS220" s="139"/>
      <c r="AT220" s="139"/>
      <c r="AU220" s="139"/>
      <c r="AV220" s="139"/>
      <c r="AW220" s="139"/>
      <c r="AX220" s="139"/>
      <c r="AY220" s="139"/>
      <c r="AZ220" s="139"/>
      <c r="BA220" s="139"/>
      <c r="BB220" s="139"/>
      <c r="BC220" s="139"/>
      <c r="BD220" s="139"/>
      <c r="BE220" s="139"/>
      <c r="BF220" s="139"/>
      <c r="BG220" s="139"/>
      <c r="BH220" s="139"/>
      <c r="BI220" s="139"/>
      <c r="BJ220" s="139"/>
      <c r="BK220" s="139"/>
      <c r="BL220" s="139"/>
      <c r="BM220" s="139"/>
      <c r="BN220" s="139"/>
      <c r="BO220" s="139"/>
      <c r="BP220" s="139"/>
      <c r="BQ220" s="139"/>
      <c r="BR220" s="139"/>
      <c r="BS220" s="139"/>
      <c r="BT220" s="139"/>
      <c r="BU220" s="139"/>
      <c r="BV220" s="139"/>
      <c r="BW220" s="139"/>
      <c r="BX220" s="139"/>
      <c r="BY220" s="139"/>
      <c r="BZ220" s="139"/>
      <c r="CA220" s="139"/>
    </row>
    <row r="221" spans="1:79" ht="23.1" customHeight="1">
      <c r="A221" s="139"/>
      <c r="B221" s="139"/>
      <c r="C221" s="139"/>
      <c r="D221" s="139"/>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c r="AA221" s="139"/>
      <c r="AB221" s="139"/>
      <c r="AC221" s="139"/>
      <c r="AD221" s="139"/>
      <c r="AE221" s="139"/>
      <c r="AF221" s="139"/>
      <c r="AG221" s="139"/>
      <c r="AH221" s="139"/>
      <c r="AI221" s="139"/>
      <c r="AJ221" s="139"/>
      <c r="AK221" s="139"/>
      <c r="AL221" s="139"/>
      <c r="AM221" s="139"/>
      <c r="AN221" s="139"/>
      <c r="AO221" s="139"/>
      <c r="AP221" s="139"/>
      <c r="AQ221" s="139"/>
      <c r="AR221" s="139"/>
      <c r="AS221" s="139"/>
      <c r="AT221" s="139"/>
      <c r="AU221" s="139"/>
      <c r="AV221" s="139"/>
      <c r="AW221" s="139"/>
      <c r="AX221" s="139"/>
      <c r="AY221" s="139"/>
      <c r="AZ221" s="139"/>
      <c r="BA221" s="139"/>
      <c r="BB221" s="139"/>
      <c r="BC221" s="139"/>
      <c r="BD221" s="139"/>
      <c r="BE221" s="139"/>
      <c r="BF221" s="139"/>
      <c r="BG221" s="139"/>
      <c r="BH221" s="139"/>
      <c r="BI221" s="139"/>
      <c r="BJ221" s="139"/>
      <c r="BK221" s="139"/>
      <c r="BL221" s="139"/>
      <c r="BM221" s="139"/>
      <c r="BN221" s="139"/>
      <c r="BO221" s="139"/>
      <c r="BP221" s="139"/>
      <c r="BQ221" s="139"/>
      <c r="BR221" s="139"/>
      <c r="BS221" s="139"/>
      <c r="BT221" s="139"/>
      <c r="BU221" s="139"/>
      <c r="BV221" s="139"/>
      <c r="BW221" s="139"/>
      <c r="BX221" s="139"/>
      <c r="BY221" s="139"/>
      <c r="BZ221" s="139"/>
      <c r="CA221" s="139"/>
    </row>
    <row r="222" spans="1:79" ht="23.1" customHeight="1">
      <c r="A222" s="139"/>
      <c r="B222" s="139"/>
      <c r="C222" s="139"/>
      <c r="D222" s="139"/>
      <c r="E222" s="139"/>
      <c r="F222" s="139"/>
      <c r="G222" s="139"/>
      <c r="H222" s="139"/>
      <c r="I222" s="139"/>
      <c r="J222" s="139"/>
      <c r="K222" s="139"/>
      <c r="L222" s="139"/>
      <c r="M222" s="139"/>
      <c r="N222" s="139"/>
      <c r="O222" s="139"/>
      <c r="P222" s="139"/>
      <c r="Q222" s="139"/>
      <c r="R222" s="139"/>
      <c r="S222" s="139"/>
      <c r="T222" s="139"/>
      <c r="U222" s="139"/>
      <c r="V222" s="139"/>
      <c r="W222" s="139"/>
      <c r="X222" s="139"/>
      <c r="Y222" s="139"/>
      <c r="Z222" s="139"/>
      <c r="AA222" s="139"/>
      <c r="AB222" s="139"/>
      <c r="AC222" s="139"/>
      <c r="AD222" s="139"/>
      <c r="AE222" s="139"/>
      <c r="AF222" s="139"/>
      <c r="AG222" s="139"/>
      <c r="AH222" s="139"/>
      <c r="AI222" s="139"/>
      <c r="AJ222" s="139"/>
      <c r="AK222" s="139"/>
      <c r="AL222" s="139"/>
      <c r="AM222" s="139"/>
      <c r="AN222" s="139"/>
      <c r="AO222" s="139"/>
      <c r="AP222" s="139"/>
      <c r="AQ222" s="139"/>
      <c r="AR222" s="139"/>
      <c r="AS222" s="139"/>
      <c r="AT222" s="139"/>
      <c r="AU222" s="139"/>
      <c r="AV222" s="139"/>
      <c r="AW222" s="139"/>
      <c r="AX222" s="139"/>
      <c r="AY222" s="139"/>
      <c r="AZ222" s="139"/>
      <c r="BA222" s="139"/>
      <c r="BB222" s="139"/>
      <c r="BC222" s="139"/>
      <c r="BD222" s="139"/>
      <c r="BE222" s="139"/>
      <c r="BF222" s="139"/>
      <c r="BG222" s="139"/>
      <c r="BH222" s="139"/>
      <c r="BI222" s="139"/>
      <c r="BJ222" s="139"/>
      <c r="BK222" s="139"/>
      <c r="BL222" s="139"/>
      <c r="BM222" s="139"/>
      <c r="BN222" s="139"/>
      <c r="BO222" s="139"/>
      <c r="BP222" s="139"/>
      <c r="BQ222" s="139"/>
      <c r="BR222" s="139"/>
      <c r="BS222" s="139"/>
      <c r="BT222" s="139"/>
      <c r="BU222" s="139"/>
      <c r="BV222" s="139"/>
      <c r="BW222" s="139"/>
      <c r="BX222" s="139"/>
      <c r="BY222" s="139"/>
      <c r="BZ222" s="139"/>
      <c r="CA222" s="139"/>
    </row>
    <row r="223" spans="1:79" ht="23.1" customHeight="1">
      <c r="A223" s="139"/>
      <c r="B223" s="139"/>
      <c r="C223" s="139"/>
      <c r="D223" s="139"/>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D223" s="139"/>
      <c r="AE223" s="139"/>
      <c r="AF223" s="139"/>
      <c r="AG223" s="139"/>
      <c r="AH223" s="139"/>
      <c r="AI223" s="139"/>
      <c r="AJ223" s="139"/>
      <c r="AK223" s="139"/>
      <c r="AL223" s="139"/>
      <c r="AM223" s="139"/>
      <c r="AN223" s="139"/>
      <c r="AO223" s="139"/>
      <c r="AP223" s="139"/>
      <c r="AQ223" s="139"/>
      <c r="AR223" s="139"/>
      <c r="AS223" s="139"/>
      <c r="AT223" s="139"/>
      <c r="AU223" s="139"/>
      <c r="AV223" s="139"/>
      <c r="AW223" s="139"/>
      <c r="AX223" s="139"/>
      <c r="AY223" s="139"/>
      <c r="AZ223" s="139"/>
      <c r="BA223" s="139"/>
      <c r="BB223" s="139"/>
      <c r="BC223" s="139"/>
      <c r="BD223" s="139"/>
      <c r="BE223" s="139"/>
      <c r="BF223" s="139"/>
      <c r="BG223" s="139"/>
      <c r="BH223" s="139"/>
      <c r="BI223" s="139"/>
      <c r="BJ223" s="139"/>
      <c r="BK223" s="139"/>
      <c r="BL223" s="139"/>
      <c r="BM223" s="139"/>
      <c r="BN223" s="139"/>
      <c r="BO223" s="139"/>
      <c r="BP223" s="139"/>
      <c r="BQ223" s="139"/>
      <c r="BR223" s="139"/>
      <c r="BS223" s="139"/>
      <c r="BT223" s="139"/>
      <c r="BU223" s="139"/>
      <c r="BV223" s="139"/>
      <c r="BW223" s="139"/>
      <c r="BX223" s="139"/>
      <c r="BY223" s="139"/>
      <c r="BZ223" s="139"/>
      <c r="CA223" s="139"/>
    </row>
    <row r="224" spans="1:79" ht="23.1" customHeight="1">
      <c r="A224" s="139"/>
      <c r="B224" s="139"/>
      <c r="C224" s="139"/>
      <c r="D224" s="139"/>
      <c r="E224" s="139"/>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39"/>
      <c r="AC224" s="139"/>
      <c r="AD224" s="139"/>
      <c r="AE224" s="139"/>
      <c r="AF224" s="139"/>
      <c r="AG224" s="139"/>
      <c r="AH224" s="139"/>
      <c r="AI224" s="139"/>
      <c r="AJ224" s="139"/>
      <c r="AK224" s="139"/>
      <c r="AL224" s="139"/>
      <c r="AM224" s="139"/>
      <c r="AN224" s="139"/>
      <c r="AO224" s="139"/>
      <c r="AP224" s="139"/>
      <c r="AQ224" s="139"/>
      <c r="AR224" s="139"/>
      <c r="AS224" s="139"/>
      <c r="AT224" s="139"/>
      <c r="AU224" s="139"/>
      <c r="AV224" s="139"/>
      <c r="AW224" s="139"/>
      <c r="AX224" s="139"/>
      <c r="AY224" s="139"/>
      <c r="AZ224" s="139"/>
      <c r="BA224" s="139"/>
      <c r="BB224" s="139"/>
      <c r="BC224" s="139"/>
      <c r="BD224" s="139"/>
      <c r="BE224" s="139"/>
      <c r="BF224" s="139"/>
      <c r="BG224" s="139"/>
      <c r="BH224" s="139"/>
      <c r="BI224" s="139"/>
      <c r="BJ224" s="139"/>
      <c r="BK224" s="139"/>
      <c r="BL224" s="139"/>
      <c r="BM224" s="139"/>
      <c r="BN224" s="139"/>
      <c r="BO224" s="139"/>
      <c r="BP224" s="139"/>
      <c r="BQ224" s="139"/>
      <c r="BR224" s="139"/>
      <c r="BS224" s="139"/>
      <c r="BT224" s="139"/>
      <c r="BU224" s="139"/>
      <c r="BV224" s="139"/>
      <c r="BW224" s="139"/>
      <c r="BX224" s="139"/>
      <c r="BY224" s="139"/>
      <c r="BZ224" s="139"/>
      <c r="CA224" s="139"/>
    </row>
    <row r="225" spans="1:79" ht="23.1" customHeight="1">
      <c r="A225" s="139"/>
      <c r="B225" s="139"/>
      <c r="C225" s="139"/>
      <c r="D225" s="139"/>
      <c r="E225" s="139"/>
      <c r="F225" s="139"/>
      <c r="G225" s="139"/>
      <c r="H225" s="139"/>
      <c r="I225" s="139"/>
      <c r="J225" s="139"/>
      <c r="K225" s="139"/>
      <c r="L225" s="139"/>
      <c r="M225" s="139"/>
      <c r="N225" s="139"/>
      <c r="O225" s="139"/>
      <c r="P225" s="139"/>
      <c r="Q225" s="139"/>
      <c r="R225" s="139"/>
      <c r="S225" s="139"/>
      <c r="T225" s="139"/>
      <c r="U225" s="139"/>
      <c r="V225" s="139"/>
      <c r="W225" s="139"/>
      <c r="X225" s="139"/>
      <c r="Y225" s="139"/>
      <c r="Z225" s="139"/>
      <c r="AA225" s="139"/>
      <c r="AB225" s="139"/>
      <c r="AC225" s="139"/>
      <c r="AD225" s="139"/>
      <c r="AE225" s="139"/>
      <c r="AF225" s="139"/>
      <c r="AG225" s="139"/>
      <c r="AH225" s="139"/>
      <c r="AI225" s="139"/>
      <c r="AJ225" s="139"/>
      <c r="AK225" s="139"/>
      <c r="AL225" s="139"/>
      <c r="AM225" s="139"/>
      <c r="AN225" s="139"/>
      <c r="AO225" s="139"/>
      <c r="AP225" s="139"/>
      <c r="AQ225" s="139"/>
      <c r="AR225" s="139"/>
      <c r="AS225" s="139"/>
      <c r="AT225" s="139"/>
      <c r="AU225" s="139"/>
      <c r="AV225" s="139"/>
      <c r="AW225" s="139"/>
      <c r="AX225" s="139"/>
      <c r="AY225" s="139"/>
      <c r="AZ225" s="139"/>
      <c r="BA225" s="139"/>
      <c r="BB225" s="139"/>
      <c r="BC225" s="139"/>
      <c r="BD225" s="139"/>
      <c r="BE225" s="139"/>
      <c r="BF225" s="139"/>
      <c r="BG225" s="139"/>
      <c r="BH225" s="139"/>
      <c r="BI225" s="139"/>
      <c r="BJ225" s="139"/>
      <c r="BK225" s="139"/>
      <c r="BL225" s="139"/>
      <c r="BM225" s="139"/>
      <c r="BN225" s="139"/>
      <c r="BO225" s="139"/>
      <c r="BP225" s="139"/>
      <c r="BQ225" s="139"/>
      <c r="BR225" s="139"/>
      <c r="BS225" s="139"/>
      <c r="BT225" s="139"/>
      <c r="BU225" s="139"/>
      <c r="BV225" s="139"/>
      <c r="BW225" s="139"/>
      <c r="BX225" s="139"/>
      <c r="BY225" s="139"/>
      <c r="BZ225" s="139"/>
      <c r="CA225" s="139"/>
    </row>
    <row r="226" spans="1:79" ht="23.1" customHeight="1">
      <c r="A226" s="139"/>
      <c r="B226" s="139"/>
      <c r="C226" s="139"/>
      <c r="D226" s="139"/>
      <c r="E226" s="139"/>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AF226" s="139"/>
      <c r="AG226" s="139"/>
      <c r="AH226" s="139"/>
      <c r="AI226" s="139"/>
      <c r="AJ226" s="139"/>
      <c r="AK226" s="139"/>
      <c r="AL226" s="139"/>
      <c r="AM226" s="139"/>
      <c r="AN226" s="139"/>
      <c r="AO226" s="139"/>
      <c r="AP226" s="139"/>
      <c r="AQ226" s="139"/>
      <c r="AR226" s="139"/>
      <c r="AS226" s="139"/>
      <c r="AT226" s="139"/>
      <c r="AU226" s="139"/>
      <c r="AV226" s="139"/>
      <c r="AW226" s="139"/>
      <c r="AX226" s="139"/>
      <c r="AY226" s="139"/>
      <c r="AZ226" s="139"/>
      <c r="BA226" s="139"/>
      <c r="BB226" s="139"/>
      <c r="BC226" s="139"/>
      <c r="BD226" s="139"/>
      <c r="BE226" s="139"/>
      <c r="BF226" s="139"/>
      <c r="BG226" s="139"/>
      <c r="BH226" s="139"/>
      <c r="BI226" s="139"/>
      <c r="BJ226" s="139"/>
      <c r="BK226" s="139"/>
      <c r="BL226" s="139"/>
      <c r="BM226" s="139"/>
      <c r="BN226" s="139"/>
      <c r="BO226" s="139"/>
      <c r="BP226" s="139"/>
      <c r="BQ226" s="139"/>
      <c r="BR226" s="139"/>
      <c r="BS226" s="139"/>
      <c r="BT226" s="139"/>
      <c r="BU226" s="139"/>
      <c r="BV226" s="139"/>
      <c r="BW226" s="139"/>
      <c r="BX226" s="139"/>
      <c r="BY226" s="139"/>
      <c r="BZ226" s="139"/>
      <c r="CA226" s="139"/>
    </row>
    <row r="227" spans="1:79" ht="23.1" customHeight="1">
      <c r="A227" s="139"/>
      <c r="B227" s="139"/>
      <c r="C227" s="139"/>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c r="AG227" s="139"/>
      <c r="AH227" s="139"/>
      <c r="AI227" s="139"/>
      <c r="AJ227" s="139"/>
      <c r="AK227" s="139"/>
      <c r="AL227" s="139"/>
      <c r="AM227" s="139"/>
      <c r="AN227" s="139"/>
      <c r="AO227" s="139"/>
      <c r="AP227" s="139"/>
      <c r="AQ227" s="139"/>
      <c r="AR227" s="139"/>
      <c r="AS227" s="139"/>
      <c r="AT227" s="139"/>
      <c r="AU227" s="139"/>
      <c r="AV227" s="139"/>
      <c r="AW227" s="139"/>
      <c r="AX227" s="139"/>
      <c r="AY227" s="139"/>
      <c r="AZ227" s="139"/>
      <c r="BA227" s="139"/>
      <c r="BB227" s="139"/>
      <c r="BC227" s="139"/>
      <c r="BD227" s="139"/>
      <c r="BE227" s="139"/>
      <c r="BF227" s="139"/>
      <c r="BG227" s="139"/>
      <c r="BH227" s="139"/>
      <c r="BI227" s="139"/>
      <c r="BJ227" s="139"/>
      <c r="BK227" s="139"/>
      <c r="BL227" s="139"/>
      <c r="BM227" s="139"/>
      <c r="BN227" s="139"/>
      <c r="BO227" s="139"/>
      <c r="BP227" s="139"/>
      <c r="BQ227" s="139"/>
      <c r="BR227" s="139"/>
      <c r="BS227" s="139"/>
      <c r="BT227" s="139"/>
      <c r="BU227" s="139"/>
      <c r="BV227" s="139"/>
      <c r="BW227" s="139"/>
      <c r="BX227" s="139"/>
      <c r="BY227" s="139"/>
      <c r="BZ227" s="139"/>
      <c r="CA227" s="139"/>
    </row>
    <row r="228" spans="1:79" ht="23.1" customHeight="1">
      <c r="A228" s="139"/>
      <c r="B228" s="139"/>
      <c r="C228" s="139"/>
      <c r="D228" s="139"/>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c r="AA228" s="139"/>
      <c r="AB228" s="139"/>
      <c r="AC228" s="139"/>
      <c r="AD228" s="139"/>
      <c r="AE228" s="139"/>
      <c r="AF228" s="139"/>
      <c r="AG228" s="139"/>
      <c r="AH228" s="139"/>
      <c r="AI228" s="139"/>
      <c r="AJ228" s="139"/>
      <c r="AK228" s="139"/>
      <c r="AL228" s="139"/>
      <c r="AM228" s="139"/>
      <c r="AN228" s="139"/>
      <c r="AO228" s="139"/>
      <c r="AP228" s="139"/>
      <c r="AQ228" s="139"/>
      <c r="AR228" s="139"/>
      <c r="AS228" s="139"/>
      <c r="AT228" s="139"/>
      <c r="AU228" s="139"/>
      <c r="AV228" s="139"/>
      <c r="AW228" s="139"/>
      <c r="AX228" s="139"/>
      <c r="AY228" s="139"/>
      <c r="AZ228" s="139"/>
      <c r="BA228" s="139"/>
      <c r="BB228" s="139"/>
      <c r="BC228" s="139"/>
      <c r="BD228" s="139"/>
      <c r="BE228" s="139"/>
      <c r="BF228" s="139"/>
      <c r="BG228" s="139"/>
      <c r="BH228" s="139"/>
      <c r="BI228" s="139"/>
      <c r="BJ228" s="139"/>
      <c r="BK228" s="139"/>
      <c r="BL228" s="139"/>
      <c r="BM228" s="139"/>
      <c r="BN228" s="139"/>
      <c r="BO228" s="139"/>
      <c r="BP228" s="139"/>
      <c r="BQ228" s="139"/>
      <c r="BR228" s="139"/>
      <c r="BS228" s="139"/>
      <c r="BT228" s="139"/>
      <c r="BU228" s="139"/>
      <c r="BV228" s="139"/>
      <c r="BW228" s="139"/>
      <c r="BX228" s="139"/>
      <c r="BY228" s="139"/>
      <c r="BZ228" s="139"/>
      <c r="CA228" s="139"/>
    </row>
    <row r="229" spans="1:79" ht="23.1" customHeight="1">
      <c r="A229" s="139"/>
      <c r="B229" s="139"/>
      <c r="C229" s="139"/>
      <c r="D229" s="139"/>
      <c r="E229" s="139"/>
      <c r="F229" s="139"/>
      <c r="G229" s="139"/>
      <c r="H229" s="139"/>
      <c r="I229" s="139"/>
      <c r="J229" s="139"/>
      <c r="K229" s="139"/>
      <c r="L229" s="139"/>
      <c r="M229" s="139"/>
      <c r="N229" s="139"/>
      <c r="O229" s="139"/>
      <c r="P229" s="139"/>
      <c r="Q229" s="139"/>
      <c r="R229" s="139"/>
      <c r="S229" s="139"/>
      <c r="T229" s="139"/>
      <c r="U229" s="139"/>
      <c r="V229" s="139"/>
      <c r="W229" s="139"/>
      <c r="X229" s="139"/>
      <c r="Y229" s="139"/>
      <c r="Z229" s="139"/>
      <c r="AA229" s="139"/>
      <c r="AB229" s="139"/>
      <c r="AC229" s="139"/>
      <c r="AD229" s="139"/>
      <c r="AE229" s="139"/>
      <c r="AF229" s="139"/>
      <c r="AG229" s="139"/>
      <c r="AH229" s="139"/>
      <c r="AI229" s="139"/>
      <c r="AJ229" s="139"/>
      <c r="AK229" s="139"/>
      <c r="AL229" s="139"/>
      <c r="AM229" s="139"/>
      <c r="AN229" s="139"/>
      <c r="AO229" s="139"/>
      <c r="AP229" s="139"/>
      <c r="AQ229" s="139"/>
      <c r="AR229" s="139"/>
      <c r="AS229" s="139"/>
      <c r="AT229" s="139"/>
      <c r="AU229" s="139"/>
      <c r="AV229" s="139"/>
      <c r="AW229" s="139"/>
      <c r="AX229" s="139"/>
      <c r="AY229" s="139"/>
      <c r="AZ229" s="139"/>
      <c r="BA229" s="139"/>
      <c r="BB229" s="139"/>
      <c r="BC229" s="139"/>
      <c r="BD229" s="139"/>
      <c r="BE229" s="139"/>
      <c r="BF229" s="139"/>
      <c r="BG229" s="139"/>
      <c r="BH229" s="139"/>
      <c r="BI229" s="139"/>
      <c r="BJ229" s="139"/>
      <c r="BK229" s="139"/>
      <c r="BL229" s="139"/>
      <c r="BM229" s="139"/>
      <c r="BN229" s="139"/>
      <c r="BO229" s="139"/>
      <c r="BP229" s="139"/>
      <c r="BQ229" s="139"/>
      <c r="BR229" s="139"/>
      <c r="BS229" s="139"/>
      <c r="BT229" s="139"/>
      <c r="BU229" s="139"/>
      <c r="BV229" s="139"/>
      <c r="BW229" s="139"/>
      <c r="BX229" s="139"/>
      <c r="BY229" s="139"/>
      <c r="BZ229" s="139"/>
      <c r="CA229" s="139"/>
    </row>
    <row r="230" spans="1:79" ht="23.1" customHeight="1">
      <c r="A230" s="139"/>
      <c r="B230" s="139"/>
      <c r="C230" s="139"/>
      <c r="D230" s="139"/>
      <c r="E230" s="139"/>
      <c r="F230" s="139"/>
      <c r="G230" s="139"/>
      <c r="H230" s="139"/>
      <c r="I230" s="139"/>
      <c r="J230" s="139"/>
      <c r="K230" s="139"/>
      <c r="L230" s="139"/>
      <c r="M230" s="139"/>
      <c r="N230" s="139"/>
      <c r="O230" s="139"/>
      <c r="P230" s="139"/>
      <c r="Q230" s="139"/>
      <c r="R230" s="139"/>
      <c r="S230" s="139"/>
      <c r="T230" s="139"/>
      <c r="U230" s="139"/>
      <c r="V230" s="139"/>
      <c r="W230" s="139"/>
      <c r="X230" s="139"/>
      <c r="Y230" s="139"/>
      <c r="Z230" s="139"/>
      <c r="AA230" s="139"/>
      <c r="AB230" s="139"/>
      <c r="AC230" s="139"/>
      <c r="AD230" s="139"/>
      <c r="AE230" s="139"/>
      <c r="AF230" s="139"/>
      <c r="AG230" s="139"/>
      <c r="AH230" s="139"/>
      <c r="AI230" s="139"/>
      <c r="AJ230" s="139"/>
      <c r="AK230" s="139"/>
      <c r="AL230" s="139"/>
      <c r="AM230" s="139"/>
      <c r="AN230" s="139"/>
      <c r="AO230" s="139"/>
      <c r="AP230" s="139"/>
      <c r="AQ230" s="139"/>
      <c r="AR230" s="139"/>
      <c r="AS230" s="139"/>
      <c r="AT230" s="139"/>
      <c r="AU230" s="139"/>
      <c r="AV230" s="139"/>
      <c r="AW230" s="139"/>
      <c r="AX230" s="139"/>
      <c r="AY230" s="139"/>
      <c r="AZ230" s="139"/>
      <c r="BA230" s="139"/>
      <c r="BB230" s="139"/>
      <c r="BC230" s="139"/>
      <c r="BD230" s="139"/>
      <c r="BE230" s="139"/>
      <c r="BF230" s="139"/>
      <c r="BG230" s="139"/>
      <c r="BH230" s="139"/>
      <c r="BI230" s="139"/>
      <c r="BJ230" s="139"/>
      <c r="BK230" s="139"/>
      <c r="BL230" s="139"/>
      <c r="BM230" s="139"/>
      <c r="BN230" s="139"/>
      <c r="BO230" s="139"/>
      <c r="BP230" s="139"/>
      <c r="BQ230" s="139"/>
      <c r="BR230" s="139"/>
      <c r="BS230" s="139"/>
      <c r="BT230" s="139"/>
      <c r="BU230" s="139"/>
      <c r="BV230" s="139"/>
      <c r="BW230" s="139"/>
      <c r="BX230" s="139"/>
      <c r="BY230" s="139"/>
      <c r="BZ230" s="139"/>
      <c r="CA230" s="139"/>
    </row>
    <row r="231" spans="1:79" ht="23.1" customHeight="1">
      <c r="A231" s="139"/>
      <c r="B231" s="139"/>
      <c r="C231" s="139"/>
      <c r="D231" s="139"/>
      <c r="E231" s="139"/>
      <c r="F231" s="139"/>
      <c r="G231" s="139"/>
      <c r="H231" s="139"/>
      <c r="I231" s="139"/>
      <c r="J231" s="139"/>
      <c r="K231" s="139"/>
      <c r="L231" s="139"/>
      <c r="M231" s="139"/>
      <c r="N231" s="139"/>
      <c r="O231" s="139"/>
      <c r="P231" s="139"/>
      <c r="Q231" s="139"/>
      <c r="R231" s="139"/>
      <c r="S231" s="139"/>
      <c r="T231" s="139"/>
      <c r="U231" s="139"/>
      <c r="V231" s="139"/>
      <c r="W231" s="139"/>
      <c r="X231" s="139"/>
      <c r="Y231" s="139"/>
      <c r="Z231" s="139"/>
      <c r="AA231" s="139"/>
      <c r="AB231" s="139"/>
      <c r="AC231" s="139"/>
      <c r="AD231" s="139"/>
      <c r="AE231" s="139"/>
      <c r="AF231" s="139"/>
      <c r="AG231" s="139"/>
      <c r="AH231" s="139"/>
      <c r="AI231" s="139"/>
      <c r="AJ231" s="139"/>
      <c r="AK231" s="139"/>
      <c r="AL231" s="139"/>
      <c r="AM231" s="139"/>
      <c r="AN231" s="139"/>
      <c r="AO231" s="139"/>
      <c r="AP231" s="139"/>
      <c r="AQ231" s="139"/>
      <c r="AR231" s="139"/>
      <c r="AS231" s="139"/>
      <c r="AT231" s="139"/>
      <c r="AU231" s="139"/>
      <c r="AV231" s="139"/>
      <c r="AW231" s="139"/>
      <c r="AX231" s="139"/>
      <c r="AY231" s="139"/>
      <c r="AZ231" s="139"/>
      <c r="BA231" s="139"/>
      <c r="BB231" s="139"/>
      <c r="BC231" s="139"/>
      <c r="BD231" s="139"/>
      <c r="BE231" s="139"/>
      <c r="BF231" s="139"/>
      <c r="BG231" s="139"/>
      <c r="BH231" s="139"/>
      <c r="BI231" s="139"/>
      <c r="BJ231" s="139"/>
      <c r="BK231" s="139"/>
      <c r="BL231" s="139"/>
      <c r="BM231" s="139"/>
      <c r="BN231" s="139"/>
      <c r="BO231" s="139"/>
      <c r="BP231" s="139"/>
      <c r="BQ231" s="139"/>
      <c r="BR231" s="139"/>
      <c r="BS231" s="139"/>
      <c r="BT231" s="139"/>
      <c r="BU231" s="139"/>
      <c r="BV231" s="139"/>
      <c r="BW231" s="139"/>
      <c r="BX231" s="139"/>
      <c r="BY231" s="139"/>
      <c r="BZ231" s="139"/>
      <c r="CA231" s="139"/>
    </row>
    <row r="232" spans="1:79" ht="23.1" customHeight="1">
      <c r="A232" s="139"/>
      <c r="B232" s="139"/>
      <c r="C232" s="139"/>
      <c r="D232" s="139"/>
      <c r="E232" s="139"/>
      <c r="F232" s="139"/>
      <c r="G232" s="139"/>
      <c r="H232" s="139"/>
      <c r="I232" s="139"/>
      <c r="J232" s="139"/>
      <c r="K232" s="139"/>
      <c r="L232" s="139"/>
      <c r="M232" s="139"/>
      <c r="N232" s="139"/>
      <c r="O232" s="139"/>
      <c r="P232" s="139"/>
      <c r="Q232" s="139"/>
      <c r="R232" s="139"/>
      <c r="S232" s="139"/>
      <c r="T232" s="139"/>
      <c r="U232" s="139"/>
      <c r="V232" s="139"/>
      <c r="W232" s="139"/>
      <c r="X232" s="139"/>
      <c r="Y232" s="139"/>
      <c r="Z232" s="139"/>
      <c r="AA232" s="139"/>
      <c r="AB232" s="139"/>
      <c r="AC232" s="139"/>
      <c r="AD232" s="139"/>
      <c r="AE232" s="139"/>
      <c r="AF232" s="139"/>
      <c r="AG232" s="139"/>
      <c r="AH232" s="139"/>
      <c r="AI232" s="139"/>
      <c r="AJ232" s="139"/>
      <c r="AK232" s="139"/>
      <c r="AL232" s="139"/>
      <c r="AM232" s="139"/>
      <c r="AN232" s="139"/>
      <c r="AO232" s="139"/>
      <c r="AP232" s="139"/>
      <c r="AQ232" s="139"/>
      <c r="AR232" s="139"/>
      <c r="AS232" s="139"/>
      <c r="AT232" s="139"/>
      <c r="AU232" s="139"/>
      <c r="AV232" s="139"/>
      <c r="AW232" s="139"/>
      <c r="AX232" s="139"/>
      <c r="AY232" s="139"/>
      <c r="AZ232" s="139"/>
      <c r="BA232" s="139"/>
      <c r="BB232" s="139"/>
      <c r="BC232" s="139"/>
      <c r="BD232" s="139"/>
      <c r="BE232" s="139"/>
      <c r="BF232" s="139"/>
      <c r="BG232" s="139"/>
      <c r="BH232" s="139"/>
      <c r="BI232" s="139"/>
      <c r="BJ232" s="139"/>
      <c r="BK232" s="139"/>
      <c r="BL232" s="139"/>
      <c r="BM232" s="139"/>
      <c r="BN232" s="139"/>
      <c r="BO232" s="139"/>
      <c r="BP232" s="139"/>
      <c r="BQ232" s="139"/>
      <c r="BR232" s="139"/>
      <c r="BS232" s="139"/>
      <c r="BT232" s="139"/>
      <c r="BU232" s="139"/>
      <c r="BV232" s="139"/>
      <c r="BW232" s="139"/>
      <c r="BX232" s="139"/>
      <c r="BY232" s="139"/>
      <c r="BZ232" s="139"/>
      <c r="CA232" s="139"/>
    </row>
    <row r="233" spans="1:79" ht="23.1" customHeight="1">
      <c r="A233" s="139"/>
      <c r="B233" s="139"/>
      <c r="C233" s="139"/>
      <c r="D233" s="139"/>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39"/>
      <c r="AA233" s="139"/>
      <c r="AB233" s="139"/>
      <c r="AC233" s="139"/>
      <c r="AD233" s="139"/>
      <c r="AE233" s="139"/>
      <c r="AF233" s="139"/>
      <c r="AG233" s="139"/>
      <c r="AH233" s="139"/>
      <c r="AI233" s="139"/>
      <c r="AJ233" s="139"/>
      <c r="AK233" s="139"/>
      <c r="AL233" s="139"/>
      <c r="AM233" s="139"/>
      <c r="AN233" s="139"/>
      <c r="AO233" s="139"/>
      <c r="AP233" s="139"/>
      <c r="AQ233" s="139"/>
      <c r="AR233" s="139"/>
      <c r="AS233" s="139"/>
      <c r="AT233" s="139"/>
      <c r="AU233" s="139"/>
      <c r="AV233" s="139"/>
      <c r="AW233" s="139"/>
      <c r="AX233" s="139"/>
      <c r="AY233" s="139"/>
      <c r="AZ233" s="139"/>
      <c r="BA233" s="139"/>
      <c r="BB233" s="139"/>
      <c r="BC233" s="139"/>
      <c r="BD233" s="139"/>
      <c r="BE233" s="139"/>
      <c r="BF233" s="139"/>
      <c r="BG233" s="139"/>
      <c r="BH233" s="139"/>
      <c r="BI233" s="139"/>
      <c r="BJ233" s="139"/>
      <c r="BK233" s="139"/>
      <c r="BL233" s="139"/>
      <c r="BM233" s="139"/>
      <c r="BN233" s="139"/>
      <c r="BO233" s="139"/>
      <c r="BP233" s="139"/>
      <c r="BQ233" s="139"/>
      <c r="BR233" s="139"/>
      <c r="BS233" s="139"/>
      <c r="BT233" s="139"/>
      <c r="BU233" s="139"/>
      <c r="BV233" s="139"/>
      <c r="BW233" s="139"/>
      <c r="BX233" s="139"/>
      <c r="BY233" s="139"/>
      <c r="BZ233" s="139"/>
      <c r="CA233" s="139"/>
    </row>
    <row r="234" spans="1:79" ht="23.1" customHeight="1">
      <c r="A234" s="139"/>
      <c r="B234" s="139"/>
      <c r="C234" s="139"/>
      <c r="D234" s="139"/>
      <c r="E234" s="139"/>
      <c r="F234" s="139"/>
      <c r="G234" s="139"/>
      <c r="H234" s="139"/>
      <c r="I234" s="139"/>
      <c r="J234" s="139"/>
      <c r="K234" s="139"/>
      <c r="L234" s="139"/>
      <c r="M234" s="139"/>
      <c r="N234" s="139"/>
      <c r="O234" s="139"/>
      <c r="P234" s="139"/>
      <c r="Q234" s="139"/>
      <c r="R234" s="139"/>
      <c r="S234" s="139"/>
      <c r="T234" s="139"/>
      <c r="U234" s="139"/>
      <c r="V234" s="139"/>
      <c r="W234" s="139"/>
      <c r="X234" s="139"/>
      <c r="Y234" s="139"/>
      <c r="Z234" s="139"/>
      <c r="AA234" s="139"/>
      <c r="AB234" s="139"/>
      <c r="AC234" s="139"/>
      <c r="AD234" s="139"/>
      <c r="AE234" s="139"/>
      <c r="AF234" s="139"/>
      <c r="AG234" s="139"/>
      <c r="AH234" s="139"/>
      <c r="AI234" s="139"/>
      <c r="AJ234" s="139"/>
      <c r="AK234" s="139"/>
      <c r="AL234" s="139"/>
      <c r="AM234" s="139"/>
      <c r="AN234" s="139"/>
      <c r="AO234" s="139"/>
      <c r="AP234" s="139"/>
      <c r="AQ234" s="139"/>
      <c r="AR234" s="139"/>
      <c r="AS234" s="139"/>
      <c r="AT234" s="139"/>
      <c r="AU234" s="139"/>
      <c r="AV234" s="139"/>
      <c r="AW234" s="139"/>
      <c r="AX234" s="139"/>
      <c r="AY234" s="139"/>
      <c r="AZ234" s="139"/>
      <c r="BA234" s="139"/>
      <c r="BB234" s="139"/>
      <c r="BC234" s="139"/>
      <c r="BD234" s="139"/>
      <c r="BE234" s="139"/>
      <c r="BF234" s="139"/>
      <c r="BG234" s="139"/>
      <c r="BH234" s="139"/>
      <c r="BI234" s="139"/>
      <c r="BJ234" s="139"/>
      <c r="BK234" s="139"/>
      <c r="BL234" s="139"/>
      <c r="BM234" s="139"/>
      <c r="BN234" s="139"/>
      <c r="BO234" s="139"/>
      <c r="BP234" s="139"/>
      <c r="BQ234" s="139"/>
      <c r="BR234" s="139"/>
      <c r="BS234" s="139"/>
      <c r="BT234" s="139"/>
      <c r="BU234" s="139"/>
      <c r="BV234" s="139"/>
      <c r="BW234" s="139"/>
      <c r="BX234" s="139"/>
      <c r="BY234" s="139"/>
      <c r="BZ234" s="139"/>
      <c r="CA234" s="139"/>
    </row>
    <row r="235" spans="1:79" ht="23.1" customHeight="1">
      <c r="A235" s="139"/>
      <c r="B235" s="139"/>
      <c r="C235" s="139"/>
      <c r="D235" s="139"/>
      <c r="E235" s="139"/>
      <c r="F235" s="139"/>
      <c r="G235" s="139"/>
      <c r="H235" s="139"/>
      <c r="I235" s="139"/>
      <c r="J235" s="139"/>
      <c r="K235" s="139"/>
      <c r="L235" s="139"/>
      <c r="M235" s="139"/>
      <c r="N235" s="139"/>
      <c r="O235" s="139"/>
      <c r="P235" s="139"/>
      <c r="Q235" s="139"/>
      <c r="R235" s="139"/>
      <c r="S235" s="139"/>
      <c r="T235" s="139"/>
      <c r="U235" s="139"/>
      <c r="V235" s="139"/>
      <c r="W235" s="139"/>
      <c r="X235" s="139"/>
      <c r="Y235" s="139"/>
      <c r="Z235" s="139"/>
      <c r="AA235" s="139"/>
      <c r="AB235" s="139"/>
      <c r="AC235" s="139"/>
      <c r="AD235" s="139"/>
      <c r="AE235" s="139"/>
      <c r="AF235" s="139"/>
      <c r="AG235" s="139"/>
      <c r="AH235" s="139"/>
      <c r="AI235" s="139"/>
      <c r="AJ235" s="139"/>
      <c r="AK235" s="139"/>
      <c r="AL235" s="139"/>
      <c r="AM235" s="139"/>
      <c r="AN235" s="139"/>
      <c r="AO235" s="139"/>
      <c r="AP235" s="139"/>
      <c r="AQ235" s="139"/>
      <c r="AR235" s="139"/>
      <c r="AS235" s="139"/>
      <c r="AT235" s="139"/>
      <c r="AU235" s="139"/>
      <c r="AV235" s="139"/>
      <c r="AW235" s="139"/>
      <c r="AX235" s="139"/>
      <c r="AY235" s="139"/>
      <c r="AZ235" s="139"/>
      <c r="BA235" s="139"/>
      <c r="BB235" s="139"/>
      <c r="BC235" s="139"/>
      <c r="BD235" s="139"/>
      <c r="BE235" s="139"/>
      <c r="BF235" s="139"/>
      <c r="BG235" s="139"/>
      <c r="BH235" s="139"/>
      <c r="BI235" s="139"/>
      <c r="BJ235" s="139"/>
      <c r="BK235" s="139"/>
      <c r="BL235" s="139"/>
      <c r="BM235" s="139"/>
      <c r="BN235" s="139"/>
      <c r="BO235" s="139"/>
      <c r="BP235" s="139"/>
      <c r="BQ235" s="139"/>
      <c r="BR235" s="139"/>
      <c r="BS235" s="139"/>
      <c r="BT235" s="139"/>
      <c r="BU235" s="139"/>
      <c r="BV235" s="139"/>
      <c r="BW235" s="139"/>
      <c r="BX235" s="139"/>
      <c r="BY235" s="139"/>
      <c r="BZ235" s="139"/>
      <c r="CA235" s="139"/>
    </row>
    <row r="236" spans="1:79" ht="23.1" customHeight="1">
      <c r="A236" s="139"/>
      <c r="B236" s="139"/>
      <c r="C236" s="139"/>
      <c r="D236" s="139"/>
      <c r="E236" s="139"/>
      <c r="F236" s="139"/>
      <c r="G236" s="139"/>
      <c r="H236" s="139"/>
      <c r="I236" s="139"/>
      <c r="J236" s="139"/>
      <c r="K236" s="139"/>
      <c r="L236" s="139"/>
      <c r="M236" s="139"/>
      <c r="N236" s="139"/>
      <c r="O236" s="139"/>
      <c r="P236" s="139"/>
      <c r="Q236" s="139"/>
      <c r="R236" s="139"/>
      <c r="S236" s="139"/>
      <c r="T236" s="139"/>
      <c r="U236" s="139"/>
      <c r="V236" s="139"/>
      <c r="W236" s="139"/>
      <c r="X236" s="139"/>
      <c r="Y236" s="139"/>
      <c r="Z236" s="139"/>
      <c r="AA236" s="139"/>
      <c r="AB236" s="139"/>
      <c r="AC236" s="139"/>
      <c r="AD236" s="139"/>
      <c r="AE236" s="139"/>
      <c r="AF236" s="139"/>
      <c r="AG236" s="139"/>
      <c r="AH236" s="139"/>
      <c r="AI236" s="139"/>
      <c r="AJ236" s="139"/>
      <c r="AK236" s="139"/>
      <c r="AL236" s="139"/>
      <c r="AM236" s="139"/>
      <c r="AN236" s="139"/>
      <c r="AO236" s="139"/>
      <c r="AP236" s="139"/>
      <c r="AQ236" s="139"/>
      <c r="AR236" s="139"/>
      <c r="AS236" s="139"/>
      <c r="AT236" s="139"/>
      <c r="AU236" s="139"/>
      <c r="AV236" s="139"/>
      <c r="AW236" s="139"/>
      <c r="AX236" s="139"/>
      <c r="AY236" s="139"/>
      <c r="AZ236" s="139"/>
      <c r="BA236" s="139"/>
      <c r="BB236" s="139"/>
      <c r="BC236" s="139"/>
      <c r="BD236" s="139"/>
      <c r="BE236" s="139"/>
      <c r="BF236" s="139"/>
      <c r="BG236" s="139"/>
      <c r="BH236" s="139"/>
      <c r="BI236" s="139"/>
      <c r="BJ236" s="139"/>
      <c r="BK236" s="139"/>
      <c r="BL236" s="139"/>
      <c r="BM236" s="139"/>
      <c r="BN236" s="139"/>
      <c r="BO236" s="139"/>
      <c r="BP236" s="139"/>
      <c r="BQ236" s="139"/>
      <c r="BR236" s="139"/>
      <c r="BS236" s="139"/>
      <c r="BT236" s="139"/>
      <c r="BU236" s="139"/>
      <c r="BV236" s="139"/>
      <c r="BW236" s="139"/>
      <c r="BX236" s="139"/>
      <c r="BY236" s="139"/>
      <c r="BZ236" s="139"/>
      <c r="CA236" s="139"/>
    </row>
    <row r="237" spans="1:79" ht="23.1" customHeight="1">
      <c r="A237" s="139"/>
      <c r="B237" s="139"/>
      <c r="C237" s="139"/>
      <c r="D237" s="139"/>
      <c r="E237" s="139"/>
      <c r="F237" s="139"/>
      <c r="G237" s="139"/>
      <c r="H237" s="139"/>
      <c r="I237" s="139"/>
      <c r="J237" s="139"/>
      <c r="K237" s="139"/>
      <c r="L237" s="139"/>
      <c r="M237" s="139"/>
      <c r="N237" s="139"/>
      <c r="O237" s="139"/>
      <c r="P237" s="139"/>
      <c r="Q237" s="139"/>
      <c r="R237" s="139"/>
      <c r="S237" s="139"/>
      <c r="T237" s="139"/>
      <c r="U237" s="139"/>
      <c r="V237" s="139"/>
      <c r="W237" s="139"/>
      <c r="X237" s="139"/>
      <c r="Y237" s="139"/>
      <c r="Z237" s="139"/>
      <c r="AA237" s="139"/>
      <c r="AB237" s="139"/>
      <c r="AC237" s="139"/>
      <c r="AD237" s="139"/>
      <c r="AE237" s="139"/>
      <c r="AF237" s="139"/>
      <c r="AG237" s="139"/>
      <c r="AH237" s="139"/>
      <c r="AI237" s="139"/>
      <c r="AJ237" s="139"/>
      <c r="AK237" s="139"/>
      <c r="AL237" s="139"/>
      <c r="AM237" s="139"/>
      <c r="AN237" s="139"/>
      <c r="AO237" s="139"/>
      <c r="AP237" s="139"/>
      <c r="AQ237" s="139"/>
      <c r="AR237" s="139"/>
      <c r="AS237" s="139"/>
      <c r="AT237" s="139"/>
      <c r="AU237" s="139"/>
      <c r="AV237" s="139"/>
      <c r="AW237" s="139"/>
      <c r="AX237" s="139"/>
      <c r="AY237" s="139"/>
      <c r="AZ237" s="139"/>
      <c r="BA237" s="139"/>
      <c r="BB237" s="139"/>
      <c r="BC237" s="139"/>
      <c r="BD237" s="139"/>
      <c r="BE237" s="139"/>
      <c r="BF237" s="139"/>
      <c r="BG237" s="139"/>
      <c r="BH237" s="139"/>
      <c r="BI237" s="139"/>
      <c r="BJ237" s="139"/>
      <c r="BK237" s="139"/>
      <c r="BL237" s="139"/>
      <c r="BM237" s="139"/>
      <c r="BN237" s="139"/>
      <c r="BO237" s="139"/>
      <c r="BP237" s="139"/>
      <c r="BQ237" s="139"/>
      <c r="BR237" s="139"/>
      <c r="BS237" s="139"/>
      <c r="BT237" s="139"/>
      <c r="BU237" s="139"/>
      <c r="BV237" s="139"/>
      <c r="BW237" s="139"/>
      <c r="BX237" s="139"/>
      <c r="BY237" s="139"/>
      <c r="BZ237" s="139"/>
      <c r="CA237" s="139"/>
    </row>
    <row r="238" spans="1:79" ht="23.1" customHeight="1">
      <c r="A238" s="139"/>
      <c r="B238" s="139"/>
      <c r="C238" s="139"/>
      <c r="D238" s="139"/>
      <c r="E238" s="139"/>
      <c r="F238" s="139"/>
      <c r="G238" s="139"/>
      <c r="H238" s="139"/>
      <c r="I238" s="139"/>
      <c r="J238" s="139"/>
      <c r="K238" s="139"/>
      <c r="L238" s="139"/>
      <c r="M238" s="139"/>
      <c r="N238" s="139"/>
      <c r="O238" s="139"/>
      <c r="P238" s="139"/>
      <c r="Q238" s="139"/>
      <c r="R238" s="139"/>
      <c r="S238" s="139"/>
      <c r="T238" s="139"/>
      <c r="U238" s="139"/>
      <c r="V238" s="139"/>
      <c r="W238" s="139"/>
      <c r="X238" s="139"/>
      <c r="Y238" s="139"/>
      <c r="Z238" s="139"/>
      <c r="AA238" s="139"/>
      <c r="AB238" s="139"/>
      <c r="AC238" s="139"/>
      <c r="AD238" s="139"/>
      <c r="AE238" s="139"/>
      <c r="AF238" s="139"/>
      <c r="AG238" s="139"/>
      <c r="AH238" s="139"/>
      <c r="AI238" s="139"/>
      <c r="AJ238" s="139"/>
      <c r="AK238" s="139"/>
      <c r="AL238" s="139"/>
      <c r="AM238" s="139"/>
      <c r="AN238" s="139"/>
      <c r="AO238" s="139"/>
      <c r="AP238" s="139"/>
      <c r="AQ238" s="139"/>
      <c r="AR238" s="139"/>
      <c r="AS238" s="139"/>
      <c r="AT238" s="139"/>
      <c r="AU238" s="139"/>
      <c r="AV238" s="139"/>
      <c r="AW238" s="139"/>
      <c r="AX238" s="139"/>
      <c r="AY238" s="139"/>
      <c r="AZ238" s="139"/>
      <c r="BA238" s="139"/>
      <c r="BB238" s="139"/>
      <c r="BC238" s="139"/>
      <c r="BD238" s="139"/>
      <c r="BE238" s="139"/>
      <c r="BF238" s="139"/>
      <c r="BG238" s="139"/>
      <c r="BH238" s="139"/>
      <c r="BI238" s="139"/>
      <c r="BJ238" s="139"/>
      <c r="BK238" s="139"/>
      <c r="BL238" s="139"/>
      <c r="BM238" s="139"/>
      <c r="BN238" s="139"/>
      <c r="BO238" s="139"/>
      <c r="BP238" s="139"/>
      <c r="BQ238" s="139"/>
      <c r="BR238" s="139"/>
      <c r="BS238" s="139"/>
      <c r="BT238" s="139"/>
      <c r="BU238" s="139"/>
      <c r="BV238" s="139"/>
      <c r="BW238" s="139"/>
      <c r="BX238" s="139"/>
      <c r="BY238" s="139"/>
      <c r="BZ238" s="139"/>
      <c r="CA238" s="139"/>
    </row>
    <row r="239" spans="1:79" ht="23.1" customHeight="1">
      <c r="A239" s="139"/>
      <c r="B239" s="139"/>
      <c r="C239" s="139"/>
      <c r="D239" s="139"/>
      <c r="E239" s="139"/>
      <c r="F239" s="139"/>
      <c r="G239" s="139"/>
      <c r="H239" s="139"/>
      <c r="I239" s="139"/>
      <c r="J239" s="139"/>
      <c r="K239" s="139"/>
      <c r="L239" s="139"/>
      <c r="M239" s="139"/>
      <c r="N239" s="139"/>
      <c r="O239" s="139"/>
      <c r="P239" s="139"/>
      <c r="Q239" s="139"/>
      <c r="R239" s="139"/>
      <c r="S239" s="139"/>
      <c r="T239" s="139"/>
      <c r="U239" s="139"/>
      <c r="V239" s="139"/>
      <c r="W239" s="139"/>
      <c r="X239" s="139"/>
      <c r="Y239" s="139"/>
      <c r="Z239" s="139"/>
      <c r="AA239" s="139"/>
      <c r="AB239" s="139"/>
      <c r="AC239" s="139"/>
      <c r="AD239" s="139"/>
      <c r="AE239" s="139"/>
      <c r="AF239" s="139"/>
      <c r="AG239" s="139"/>
      <c r="AH239" s="139"/>
      <c r="AI239" s="139"/>
      <c r="AJ239" s="139"/>
      <c r="AK239" s="139"/>
      <c r="AL239" s="139"/>
      <c r="AM239" s="139"/>
      <c r="AN239" s="139"/>
      <c r="AO239" s="139"/>
      <c r="AP239" s="139"/>
      <c r="AQ239" s="139"/>
      <c r="AR239" s="139"/>
      <c r="AS239" s="139"/>
      <c r="AT239" s="139"/>
      <c r="AU239" s="139"/>
      <c r="AV239" s="139"/>
      <c r="AW239" s="139"/>
      <c r="AX239" s="139"/>
      <c r="AY239" s="139"/>
      <c r="AZ239" s="139"/>
      <c r="BA239" s="139"/>
      <c r="BB239" s="139"/>
      <c r="BC239" s="139"/>
      <c r="BD239" s="139"/>
      <c r="BE239" s="139"/>
      <c r="BF239" s="139"/>
      <c r="BG239" s="139"/>
      <c r="BH239" s="139"/>
      <c r="BI239" s="139"/>
      <c r="BJ239" s="139"/>
      <c r="BK239" s="139"/>
      <c r="BL239" s="139"/>
      <c r="BM239" s="139"/>
      <c r="BN239" s="139"/>
      <c r="BO239" s="139"/>
      <c r="BP239" s="139"/>
      <c r="BQ239" s="139"/>
      <c r="BR239" s="139"/>
      <c r="BS239" s="139"/>
      <c r="BT239" s="139"/>
      <c r="BU239" s="139"/>
      <c r="BV239" s="139"/>
      <c r="BW239" s="139"/>
      <c r="BX239" s="139"/>
      <c r="BY239" s="139"/>
      <c r="BZ239" s="139"/>
      <c r="CA239" s="139"/>
    </row>
    <row r="240" spans="1:79" ht="23.1" customHeight="1">
      <c r="A240" s="139"/>
      <c r="B240" s="139"/>
      <c r="C240" s="139"/>
      <c r="D240" s="139"/>
      <c r="E240" s="139"/>
      <c r="F240" s="139"/>
      <c r="G240" s="139"/>
      <c r="H240" s="139"/>
      <c r="I240" s="139"/>
      <c r="J240" s="139"/>
      <c r="K240" s="139"/>
      <c r="L240" s="139"/>
      <c r="M240" s="139"/>
      <c r="N240" s="139"/>
      <c r="O240" s="139"/>
      <c r="P240" s="139"/>
      <c r="Q240" s="139"/>
      <c r="R240" s="139"/>
      <c r="S240" s="139"/>
      <c r="T240" s="139"/>
      <c r="U240" s="139"/>
      <c r="V240" s="139"/>
      <c r="W240" s="139"/>
      <c r="X240" s="139"/>
      <c r="Y240" s="139"/>
      <c r="Z240" s="139"/>
      <c r="AA240" s="139"/>
      <c r="AB240" s="139"/>
      <c r="AC240" s="139"/>
      <c r="AD240" s="139"/>
      <c r="AE240" s="139"/>
      <c r="AF240" s="139"/>
      <c r="AG240" s="139"/>
      <c r="AH240" s="139"/>
      <c r="AI240" s="139"/>
      <c r="AJ240" s="139"/>
      <c r="AK240" s="139"/>
      <c r="AL240" s="139"/>
      <c r="AM240" s="139"/>
      <c r="AN240" s="139"/>
      <c r="AO240" s="139"/>
      <c r="AP240" s="139"/>
      <c r="AQ240" s="139"/>
      <c r="AR240" s="139"/>
      <c r="AS240" s="139"/>
      <c r="AT240" s="139"/>
      <c r="AU240" s="139"/>
      <c r="AV240" s="139"/>
      <c r="AW240" s="139"/>
      <c r="AX240" s="139"/>
      <c r="AY240" s="139"/>
      <c r="AZ240" s="139"/>
      <c r="BA240" s="139"/>
      <c r="BB240" s="139"/>
      <c r="BC240" s="139"/>
      <c r="BD240" s="139"/>
      <c r="BE240" s="139"/>
      <c r="BF240" s="139"/>
      <c r="BG240" s="139"/>
      <c r="BH240" s="139"/>
      <c r="BI240" s="139"/>
      <c r="BJ240" s="139"/>
      <c r="BK240" s="139"/>
      <c r="BL240" s="139"/>
      <c r="BM240" s="139"/>
      <c r="BN240" s="139"/>
      <c r="BO240" s="139"/>
      <c r="BP240" s="139"/>
      <c r="BQ240" s="139"/>
      <c r="BR240" s="139"/>
      <c r="BS240" s="139"/>
      <c r="BT240" s="139"/>
      <c r="BU240" s="139"/>
      <c r="BV240" s="139"/>
      <c r="BW240" s="139"/>
      <c r="BX240" s="139"/>
      <c r="BY240" s="139"/>
      <c r="BZ240" s="139"/>
      <c r="CA240" s="139"/>
    </row>
    <row r="241" spans="1:79" ht="23.1" customHeight="1">
      <c r="A241" s="139"/>
      <c r="B241" s="139"/>
      <c r="C241" s="139"/>
      <c r="D241" s="139"/>
      <c r="E241" s="139"/>
      <c r="F241" s="139"/>
      <c r="G241" s="139"/>
      <c r="H241" s="139"/>
      <c r="I241" s="139"/>
      <c r="J241" s="139"/>
      <c r="K241" s="139"/>
      <c r="L241" s="139"/>
      <c r="M241" s="139"/>
      <c r="N241" s="139"/>
      <c r="O241" s="139"/>
      <c r="P241" s="139"/>
      <c r="Q241" s="139"/>
      <c r="R241" s="139"/>
      <c r="S241" s="139"/>
      <c r="T241" s="139"/>
      <c r="U241" s="139"/>
      <c r="V241" s="139"/>
      <c r="W241" s="139"/>
      <c r="X241" s="139"/>
      <c r="Y241" s="139"/>
      <c r="Z241" s="139"/>
      <c r="AA241" s="139"/>
      <c r="AB241" s="139"/>
      <c r="AC241" s="139"/>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row>
    <row r="242" spans="1:79" ht="23.1" customHeight="1">
      <c r="A242" s="139"/>
      <c r="B242" s="139"/>
      <c r="C242" s="139"/>
      <c r="D242" s="139"/>
      <c r="E242" s="139"/>
      <c r="F242" s="139"/>
      <c r="G242" s="139"/>
      <c r="H242" s="139"/>
      <c r="I242" s="139"/>
      <c r="J242" s="139"/>
      <c r="K242" s="139"/>
      <c r="L242" s="139"/>
      <c r="M242" s="139"/>
      <c r="N242" s="139"/>
      <c r="O242" s="139"/>
      <c r="P242" s="139"/>
      <c r="Q242" s="139"/>
      <c r="R242" s="139"/>
      <c r="S242" s="139"/>
      <c r="T242" s="139"/>
      <c r="U242" s="139"/>
      <c r="V242" s="139"/>
      <c r="W242" s="139"/>
      <c r="X242" s="139"/>
      <c r="Y242" s="139"/>
      <c r="Z242" s="139"/>
      <c r="AA242" s="139"/>
      <c r="AB242" s="139"/>
      <c r="AC242" s="139"/>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row>
    <row r="243" spans="1:79" ht="23.1" customHeight="1">
      <c r="A243" s="139"/>
      <c r="B243" s="139"/>
      <c r="C243" s="139"/>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E243" s="139"/>
      <c r="AF243" s="139"/>
      <c r="AG243" s="139"/>
      <c r="AH243" s="139"/>
      <c r="AI243" s="139"/>
      <c r="AJ243" s="139"/>
      <c r="AK243" s="139"/>
      <c r="AL243" s="139"/>
      <c r="AM243" s="139"/>
      <c r="AN243" s="139"/>
      <c r="AO243" s="139"/>
      <c r="AP243" s="139"/>
      <c r="AQ243" s="139"/>
      <c r="AR243" s="139"/>
      <c r="AS243" s="139"/>
      <c r="AT243" s="139"/>
      <c r="AU243" s="139"/>
      <c r="AV243" s="139"/>
      <c r="AW243" s="139"/>
      <c r="AX243" s="139"/>
      <c r="AY243" s="139"/>
      <c r="AZ243" s="139"/>
      <c r="BA243" s="139"/>
      <c r="BB243" s="139"/>
      <c r="BC243" s="139"/>
      <c r="BD243" s="139"/>
      <c r="BE243" s="139"/>
      <c r="BF243" s="139"/>
      <c r="BG243" s="139"/>
      <c r="BH243" s="139"/>
      <c r="BI243" s="139"/>
      <c r="BJ243" s="139"/>
      <c r="BK243" s="139"/>
      <c r="BL243" s="139"/>
      <c r="BM243" s="139"/>
      <c r="BN243" s="139"/>
      <c r="BO243" s="139"/>
      <c r="BP243" s="139"/>
      <c r="BQ243" s="139"/>
      <c r="BR243" s="139"/>
      <c r="BS243" s="139"/>
      <c r="BT243" s="139"/>
      <c r="BU243" s="139"/>
      <c r="BV243" s="139"/>
      <c r="BW243" s="139"/>
      <c r="BX243" s="139"/>
      <c r="BY243" s="139"/>
      <c r="BZ243" s="139"/>
      <c r="CA243" s="139"/>
    </row>
    <row r="244" spans="1:79" ht="23.1" customHeight="1">
      <c r="A244" s="139"/>
      <c r="B244" s="139"/>
      <c r="C244" s="139"/>
      <c r="D244" s="139"/>
      <c r="E244" s="139"/>
      <c r="F244" s="139"/>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39"/>
      <c r="AC244" s="139"/>
      <c r="AD244" s="139"/>
      <c r="AE244" s="139"/>
      <c r="AF244" s="139"/>
      <c r="AG244" s="139"/>
      <c r="AH244" s="139"/>
      <c r="AI244" s="139"/>
      <c r="AJ244" s="139"/>
      <c r="AK244" s="139"/>
      <c r="AL244" s="139"/>
      <c r="AM244" s="139"/>
      <c r="AN244" s="139"/>
      <c r="AO244" s="139"/>
      <c r="AP244" s="139"/>
      <c r="AQ244" s="139"/>
      <c r="AR244" s="139"/>
      <c r="AS244" s="139"/>
      <c r="AT244" s="139"/>
      <c r="AU244" s="139"/>
      <c r="AV244" s="139"/>
      <c r="AW244" s="139"/>
      <c r="AX244" s="139"/>
      <c r="AY244" s="139"/>
      <c r="AZ244" s="139"/>
      <c r="BA244" s="139"/>
      <c r="BB244" s="139"/>
      <c r="BC244" s="139"/>
      <c r="BD244" s="139"/>
      <c r="BE244" s="139"/>
      <c r="BF244" s="139"/>
      <c r="BG244" s="139"/>
      <c r="BH244" s="139"/>
      <c r="BI244" s="139"/>
      <c r="BJ244" s="139"/>
      <c r="BK244" s="139"/>
      <c r="BL244" s="139"/>
      <c r="BM244" s="139"/>
      <c r="BN244" s="139"/>
      <c r="BO244" s="139"/>
      <c r="BP244" s="139"/>
      <c r="BQ244" s="139"/>
      <c r="BR244" s="139"/>
      <c r="BS244" s="139"/>
      <c r="BT244" s="139"/>
      <c r="BU244" s="139"/>
      <c r="BV244" s="139"/>
      <c r="BW244" s="139"/>
      <c r="BX244" s="139"/>
      <c r="BY244" s="139"/>
      <c r="BZ244" s="139"/>
      <c r="CA244" s="139"/>
    </row>
    <row r="245" spans="1:79" ht="23.1" customHeight="1">
      <c r="A245" s="139"/>
      <c r="B245" s="139"/>
      <c r="C245" s="139"/>
      <c r="D245" s="139"/>
      <c r="E245" s="139"/>
      <c r="F245" s="139"/>
      <c r="G245" s="139"/>
      <c r="H245" s="139"/>
      <c r="I245" s="139"/>
      <c r="J245" s="139"/>
      <c r="K245" s="139"/>
      <c r="L245" s="139"/>
      <c r="M245" s="139"/>
      <c r="N245" s="139"/>
      <c r="O245" s="139"/>
      <c r="P245" s="139"/>
      <c r="Q245" s="139"/>
      <c r="R245" s="139"/>
      <c r="S245" s="139"/>
      <c r="T245" s="139"/>
      <c r="U245" s="139"/>
      <c r="V245" s="139"/>
      <c r="W245" s="139"/>
      <c r="X245" s="139"/>
      <c r="Y245" s="139"/>
      <c r="Z245" s="139"/>
      <c r="AA245" s="139"/>
      <c r="AB245" s="139"/>
      <c r="AC245" s="139"/>
      <c r="AD245" s="139"/>
      <c r="AE245" s="139"/>
      <c r="AF245" s="139"/>
      <c r="AG245" s="139"/>
      <c r="AH245" s="139"/>
      <c r="AI245" s="139"/>
      <c r="AJ245" s="139"/>
      <c r="AK245" s="139"/>
      <c r="AL245" s="139"/>
      <c r="AM245" s="139"/>
      <c r="AN245" s="139"/>
      <c r="AO245" s="139"/>
      <c r="AP245" s="139"/>
      <c r="AQ245" s="139"/>
      <c r="AR245" s="139"/>
      <c r="AS245" s="139"/>
      <c r="AT245" s="139"/>
      <c r="AU245" s="139"/>
      <c r="AV245" s="139"/>
      <c r="AW245" s="139"/>
      <c r="AX245" s="139"/>
      <c r="AY245" s="139"/>
      <c r="AZ245" s="139"/>
      <c r="BA245" s="139"/>
      <c r="BB245" s="139"/>
      <c r="BC245" s="139"/>
      <c r="BD245" s="139"/>
      <c r="BE245" s="139"/>
      <c r="BF245" s="139"/>
      <c r="BG245" s="139"/>
      <c r="BH245" s="139"/>
      <c r="BI245" s="139"/>
      <c r="BJ245" s="139"/>
      <c r="BK245" s="139"/>
      <c r="BL245" s="139"/>
      <c r="BM245" s="139"/>
      <c r="BN245" s="139"/>
      <c r="BO245" s="139"/>
      <c r="BP245" s="139"/>
      <c r="BQ245" s="139"/>
      <c r="BR245" s="139"/>
      <c r="BS245" s="139"/>
      <c r="BT245" s="139"/>
      <c r="BU245" s="139"/>
      <c r="BV245" s="139"/>
      <c r="BW245" s="139"/>
      <c r="BX245" s="139"/>
      <c r="BY245" s="139"/>
      <c r="BZ245" s="139"/>
      <c r="CA245" s="139"/>
    </row>
    <row r="246" spans="1:79" ht="23.1" customHeight="1">
      <c r="A246" s="139"/>
      <c r="B246" s="139"/>
      <c r="C246" s="139"/>
      <c r="D246" s="139"/>
      <c r="E246" s="139"/>
      <c r="F246" s="139"/>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139"/>
      <c r="AW246" s="139"/>
      <c r="AX246" s="139"/>
      <c r="AY246" s="139"/>
      <c r="AZ246" s="139"/>
      <c r="BA246" s="139"/>
      <c r="BB246" s="139"/>
      <c r="BC246" s="139"/>
      <c r="BD246" s="139"/>
      <c r="BE246" s="139"/>
      <c r="BF246" s="139"/>
      <c r="BG246" s="139"/>
      <c r="BH246" s="139"/>
      <c r="BI246" s="139"/>
      <c r="BJ246" s="139"/>
      <c r="BK246" s="139"/>
      <c r="BL246" s="139"/>
      <c r="BM246" s="139"/>
      <c r="BN246" s="139"/>
      <c r="BO246" s="139"/>
      <c r="BP246" s="139"/>
      <c r="BQ246" s="139"/>
      <c r="BR246" s="139"/>
      <c r="BS246" s="139"/>
      <c r="BT246" s="139"/>
      <c r="BU246" s="139"/>
      <c r="BV246" s="139"/>
      <c r="BW246" s="139"/>
      <c r="BX246" s="139"/>
      <c r="BY246" s="139"/>
      <c r="BZ246" s="139"/>
      <c r="CA246" s="139"/>
    </row>
    <row r="247" spans="1:79" ht="23.1" customHeight="1">
      <c r="A247" s="139"/>
      <c r="B247" s="139"/>
      <c r="C247" s="139"/>
      <c r="D247" s="139"/>
      <c r="E247" s="139"/>
      <c r="F247" s="139"/>
      <c r="G247" s="139"/>
      <c r="H247" s="139"/>
      <c r="I247" s="139"/>
      <c r="J247" s="139"/>
      <c r="K247" s="139"/>
      <c r="L247" s="139"/>
      <c r="M247" s="139"/>
      <c r="N247" s="139"/>
      <c r="O247" s="139"/>
      <c r="P247" s="139"/>
      <c r="Q247" s="139"/>
      <c r="R247" s="139"/>
      <c r="S247" s="139"/>
      <c r="T247" s="139"/>
      <c r="U247" s="139"/>
      <c r="V247" s="139"/>
      <c r="W247" s="139"/>
      <c r="X247" s="139"/>
      <c r="Y247" s="139"/>
      <c r="Z247" s="139"/>
      <c r="AA247" s="139"/>
      <c r="AB247" s="139"/>
      <c r="AC247" s="139"/>
      <c r="AD247" s="139"/>
      <c r="AE247" s="139"/>
      <c r="AF247" s="139"/>
      <c r="AG247" s="139"/>
      <c r="AH247" s="139"/>
      <c r="AI247" s="139"/>
      <c r="AJ247" s="139"/>
      <c r="AK247" s="139"/>
      <c r="AL247" s="139"/>
      <c r="AM247" s="139"/>
      <c r="AN247" s="139"/>
      <c r="AO247" s="139"/>
      <c r="AP247" s="139"/>
      <c r="AQ247" s="139"/>
      <c r="AR247" s="139"/>
      <c r="AS247" s="139"/>
      <c r="AT247" s="139"/>
      <c r="AU247" s="139"/>
      <c r="AV247" s="139"/>
      <c r="AW247" s="139"/>
      <c r="AX247" s="139"/>
      <c r="AY247" s="139"/>
      <c r="AZ247" s="139"/>
      <c r="BA247" s="139"/>
      <c r="BB247" s="139"/>
      <c r="BC247" s="139"/>
      <c r="BD247" s="139"/>
      <c r="BE247" s="139"/>
      <c r="BF247" s="139"/>
      <c r="BG247" s="139"/>
      <c r="BH247" s="139"/>
      <c r="BI247" s="139"/>
      <c r="BJ247" s="139"/>
      <c r="BK247" s="139"/>
      <c r="BL247" s="139"/>
      <c r="BM247" s="139"/>
      <c r="BN247" s="139"/>
      <c r="BO247" s="139"/>
      <c r="BP247" s="139"/>
      <c r="BQ247" s="139"/>
      <c r="BR247" s="139"/>
      <c r="BS247" s="139"/>
      <c r="BT247" s="139"/>
      <c r="BU247" s="139"/>
      <c r="BV247" s="139"/>
      <c r="BW247" s="139"/>
      <c r="BX247" s="139"/>
      <c r="BY247" s="139"/>
      <c r="BZ247" s="139"/>
      <c r="CA247" s="139"/>
    </row>
    <row r="248" spans="1:79" ht="23.1" customHeight="1">
      <c r="A248" s="139"/>
      <c r="B248" s="139"/>
      <c r="C248" s="139"/>
      <c r="D248" s="139"/>
      <c r="E248" s="139"/>
      <c r="F248" s="139"/>
      <c r="G248" s="139"/>
      <c r="H248" s="139"/>
      <c r="I248" s="139"/>
      <c r="J248" s="139"/>
      <c r="K248" s="139"/>
      <c r="L248" s="139"/>
      <c r="M248" s="139"/>
      <c r="N248" s="139"/>
      <c r="O248" s="139"/>
      <c r="P248" s="139"/>
      <c r="Q248" s="139"/>
      <c r="R248" s="139"/>
      <c r="S248" s="139"/>
      <c r="T248" s="139"/>
      <c r="U248" s="139"/>
      <c r="V248" s="139"/>
      <c r="W248" s="139"/>
      <c r="X248" s="139"/>
      <c r="Y248" s="139"/>
      <c r="Z248" s="139"/>
      <c r="AA248" s="139"/>
      <c r="AB248" s="139"/>
      <c r="AC248" s="139"/>
      <c r="AD248" s="139"/>
      <c r="AE248" s="139"/>
      <c r="AF248" s="139"/>
      <c r="AG248" s="139"/>
      <c r="AH248" s="139"/>
      <c r="AI248" s="139"/>
      <c r="AJ248" s="139"/>
      <c r="AK248" s="139"/>
      <c r="AL248" s="139"/>
      <c r="AM248" s="139"/>
      <c r="AN248" s="139"/>
      <c r="AO248" s="139"/>
      <c r="AP248" s="139"/>
      <c r="AQ248" s="139"/>
      <c r="AR248" s="139"/>
      <c r="AS248" s="139"/>
      <c r="AT248" s="139"/>
      <c r="AU248" s="139"/>
      <c r="AV248" s="139"/>
      <c r="AW248" s="139"/>
      <c r="AX248" s="139"/>
      <c r="AY248" s="139"/>
      <c r="AZ248" s="139"/>
      <c r="BA248" s="139"/>
      <c r="BB248" s="139"/>
      <c r="BC248" s="139"/>
      <c r="BD248" s="139"/>
      <c r="BE248" s="139"/>
      <c r="BF248" s="139"/>
      <c r="BG248" s="139"/>
      <c r="BH248" s="139"/>
      <c r="BI248" s="139"/>
      <c r="BJ248" s="139"/>
      <c r="BK248" s="139"/>
      <c r="BL248" s="139"/>
      <c r="BM248" s="139"/>
      <c r="BN248" s="139"/>
      <c r="BO248" s="139"/>
      <c r="BP248" s="139"/>
      <c r="BQ248" s="139"/>
      <c r="BR248" s="139"/>
      <c r="BS248" s="139"/>
      <c r="BT248" s="139"/>
      <c r="BU248" s="139"/>
      <c r="BV248" s="139"/>
      <c r="BW248" s="139"/>
      <c r="BX248" s="139"/>
      <c r="BY248" s="139"/>
      <c r="BZ248" s="139"/>
      <c r="CA248" s="139"/>
    </row>
    <row r="249" spans="1:79" ht="23.1" customHeight="1">
      <c r="A249" s="139"/>
      <c r="B249" s="139"/>
      <c r="C249" s="139"/>
      <c r="D249" s="139"/>
      <c r="E249" s="139"/>
      <c r="F249" s="139"/>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39"/>
      <c r="AC249" s="139"/>
      <c r="AD249" s="139"/>
      <c r="AE249" s="139"/>
      <c r="AF249" s="139"/>
      <c r="AG249" s="139"/>
      <c r="AH249" s="139"/>
      <c r="AI249" s="139"/>
      <c r="AJ249" s="139"/>
      <c r="AK249" s="139"/>
      <c r="AL249" s="139"/>
      <c r="AM249" s="139"/>
      <c r="AN249" s="139"/>
      <c r="AO249" s="139"/>
      <c r="AP249" s="139"/>
      <c r="AQ249" s="139"/>
      <c r="AR249" s="139"/>
      <c r="AS249" s="139"/>
      <c r="AT249" s="139"/>
      <c r="AU249" s="139"/>
      <c r="AV249" s="139"/>
      <c r="AW249" s="139"/>
      <c r="AX249" s="139"/>
      <c r="AY249" s="139"/>
      <c r="AZ249" s="139"/>
      <c r="BA249" s="139"/>
      <c r="BB249" s="139"/>
      <c r="BC249" s="139"/>
      <c r="BD249" s="139"/>
      <c r="BE249" s="139"/>
      <c r="BF249" s="139"/>
      <c r="BG249" s="139"/>
      <c r="BH249" s="139"/>
      <c r="BI249" s="139"/>
      <c r="BJ249" s="139"/>
      <c r="BK249" s="139"/>
      <c r="BL249" s="139"/>
      <c r="BM249" s="139"/>
      <c r="BN249" s="139"/>
      <c r="BO249" s="139"/>
      <c r="BP249" s="139"/>
      <c r="BQ249" s="139"/>
      <c r="BR249" s="139"/>
      <c r="BS249" s="139"/>
      <c r="BT249" s="139"/>
      <c r="BU249" s="139"/>
      <c r="BV249" s="139"/>
      <c r="BW249" s="139"/>
      <c r="BX249" s="139"/>
      <c r="BY249" s="139"/>
      <c r="BZ249" s="139"/>
      <c r="CA249" s="139"/>
    </row>
    <row r="250" spans="1:79" ht="23.1" customHeight="1">
      <c r="A250" s="139"/>
      <c r="B250" s="139"/>
      <c r="C250" s="139"/>
      <c r="D250" s="139"/>
      <c r="E250" s="139"/>
      <c r="F250" s="139"/>
      <c r="G250" s="139"/>
      <c r="H250" s="139"/>
      <c r="I250" s="139"/>
      <c r="J250" s="139"/>
      <c r="K250" s="139"/>
      <c r="L250" s="139"/>
      <c r="M250" s="139"/>
      <c r="N250" s="139"/>
      <c r="O250" s="139"/>
      <c r="P250" s="139"/>
      <c r="Q250" s="139"/>
      <c r="R250" s="139"/>
      <c r="S250" s="139"/>
      <c r="T250" s="139"/>
      <c r="U250" s="139"/>
      <c r="V250" s="139"/>
      <c r="W250" s="139"/>
      <c r="X250" s="139"/>
      <c r="Y250" s="139"/>
      <c r="Z250" s="139"/>
      <c r="AA250" s="139"/>
      <c r="AB250" s="139"/>
      <c r="AC250" s="139"/>
      <c r="AD250" s="139"/>
      <c r="AE250" s="139"/>
      <c r="AF250" s="139"/>
      <c r="AG250" s="139"/>
      <c r="AH250" s="139"/>
      <c r="AI250" s="139"/>
      <c r="AJ250" s="139"/>
      <c r="AK250" s="139"/>
      <c r="AL250" s="139"/>
      <c r="AM250" s="139"/>
      <c r="AN250" s="139"/>
      <c r="AO250" s="139"/>
      <c r="AP250" s="139"/>
      <c r="AQ250" s="139"/>
      <c r="AR250" s="139"/>
      <c r="AS250" s="139"/>
      <c r="AT250" s="139"/>
      <c r="AU250" s="139"/>
      <c r="AV250" s="139"/>
      <c r="AW250" s="139"/>
      <c r="AX250" s="139"/>
      <c r="AY250" s="139"/>
      <c r="AZ250" s="139"/>
      <c r="BA250" s="139"/>
      <c r="BB250" s="139"/>
      <c r="BC250" s="139"/>
      <c r="BD250" s="139"/>
      <c r="BE250" s="139"/>
      <c r="BF250" s="139"/>
      <c r="BG250" s="139"/>
      <c r="BH250" s="139"/>
      <c r="BI250" s="139"/>
      <c r="BJ250" s="139"/>
      <c r="BK250" s="139"/>
      <c r="BL250" s="139"/>
      <c r="BM250" s="139"/>
      <c r="BN250" s="139"/>
      <c r="BO250" s="139"/>
      <c r="BP250" s="139"/>
      <c r="BQ250" s="139"/>
      <c r="BR250" s="139"/>
      <c r="BS250" s="139"/>
      <c r="BT250" s="139"/>
      <c r="BU250" s="139"/>
      <c r="BV250" s="139"/>
      <c r="BW250" s="139"/>
      <c r="BX250" s="139"/>
      <c r="BY250" s="139"/>
      <c r="BZ250" s="139"/>
      <c r="CA250" s="139"/>
    </row>
    <row r="251" spans="1:79" ht="23.1" customHeight="1">
      <c r="A251" s="139"/>
      <c r="B251" s="139"/>
      <c r="C251" s="139"/>
      <c r="D251" s="139"/>
      <c r="E251" s="139"/>
      <c r="F251" s="139"/>
      <c r="G251" s="139"/>
      <c r="H251" s="139"/>
      <c r="I251" s="139"/>
      <c r="J251" s="139"/>
      <c r="K251" s="139"/>
      <c r="L251" s="139"/>
      <c r="M251" s="139"/>
      <c r="N251" s="139"/>
      <c r="O251" s="139"/>
      <c r="P251" s="139"/>
      <c r="Q251" s="139"/>
      <c r="R251" s="139"/>
      <c r="S251" s="139"/>
      <c r="T251" s="139"/>
      <c r="U251" s="139"/>
      <c r="V251" s="139"/>
      <c r="W251" s="139"/>
      <c r="X251" s="139"/>
      <c r="Y251" s="139"/>
      <c r="Z251" s="139"/>
      <c r="AA251" s="139"/>
      <c r="AB251" s="139"/>
      <c r="AC251" s="139"/>
      <c r="AD251" s="139"/>
      <c r="AE251" s="139"/>
      <c r="AF251" s="139"/>
      <c r="AG251" s="139"/>
      <c r="AH251" s="139"/>
      <c r="AI251" s="139"/>
      <c r="AJ251" s="139"/>
      <c r="AK251" s="139"/>
      <c r="AL251" s="139"/>
      <c r="AM251" s="139"/>
      <c r="AN251" s="139"/>
      <c r="AO251" s="139"/>
      <c r="AP251" s="139"/>
      <c r="AQ251" s="139"/>
      <c r="AR251" s="139"/>
      <c r="AS251" s="139"/>
      <c r="AT251" s="139"/>
      <c r="AU251" s="139"/>
      <c r="AV251" s="139"/>
      <c r="AW251" s="139"/>
      <c r="AX251" s="139"/>
      <c r="AY251" s="139"/>
      <c r="AZ251" s="139"/>
      <c r="BA251" s="139"/>
      <c r="BB251" s="139"/>
      <c r="BC251" s="139"/>
      <c r="BD251" s="139"/>
      <c r="BE251" s="139"/>
      <c r="BF251" s="139"/>
      <c r="BG251" s="139"/>
      <c r="BH251" s="139"/>
      <c r="BI251" s="139"/>
      <c r="BJ251" s="139"/>
      <c r="BK251" s="139"/>
      <c r="BL251" s="139"/>
      <c r="BM251" s="139"/>
      <c r="BN251" s="139"/>
      <c r="BO251" s="139"/>
      <c r="BP251" s="139"/>
      <c r="BQ251" s="139"/>
      <c r="BR251" s="139"/>
      <c r="BS251" s="139"/>
      <c r="BT251" s="139"/>
      <c r="BU251" s="139"/>
      <c r="BV251" s="139"/>
      <c r="BW251" s="139"/>
      <c r="BX251" s="139"/>
      <c r="BY251" s="139"/>
      <c r="BZ251" s="139"/>
      <c r="CA251" s="139"/>
    </row>
    <row r="252" spans="1:79" ht="23.1" customHeight="1">
      <c r="A252" s="139"/>
      <c r="B252" s="139"/>
      <c r="C252" s="139"/>
      <c r="D252" s="139"/>
      <c r="E252" s="139"/>
      <c r="F252" s="139"/>
      <c r="G252" s="139"/>
      <c r="H252" s="139"/>
      <c r="I252" s="139"/>
      <c r="J252" s="139"/>
      <c r="K252" s="139"/>
      <c r="L252" s="139"/>
      <c r="M252" s="139"/>
      <c r="N252" s="139"/>
      <c r="O252" s="139"/>
      <c r="P252" s="139"/>
      <c r="Q252" s="139"/>
      <c r="R252" s="139"/>
      <c r="S252" s="139"/>
      <c r="T252" s="139"/>
      <c r="U252" s="139"/>
      <c r="V252" s="139"/>
      <c r="W252" s="139"/>
      <c r="X252" s="139"/>
      <c r="Y252" s="139"/>
      <c r="Z252" s="139"/>
      <c r="AA252" s="139"/>
      <c r="AB252" s="139"/>
      <c r="AC252" s="139"/>
      <c r="AD252" s="139"/>
      <c r="AE252" s="139"/>
      <c r="AF252" s="139"/>
      <c r="AG252" s="139"/>
      <c r="AH252" s="139"/>
      <c r="AI252" s="139"/>
      <c r="AJ252" s="139"/>
      <c r="AK252" s="139"/>
      <c r="AL252" s="139"/>
      <c r="AM252" s="139"/>
      <c r="AN252" s="139"/>
      <c r="AO252" s="139"/>
      <c r="AP252" s="139"/>
      <c r="AQ252" s="139"/>
      <c r="AR252" s="139"/>
      <c r="AS252" s="139"/>
      <c r="AT252" s="139"/>
      <c r="AU252" s="139"/>
      <c r="AV252" s="139"/>
      <c r="AW252" s="139"/>
      <c r="AX252" s="139"/>
      <c r="AY252" s="139"/>
      <c r="AZ252" s="139"/>
      <c r="BA252" s="139"/>
      <c r="BB252" s="139"/>
      <c r="BC252" s="139"/>
      <c r="BD252" s="139"/>
      <c r="BE252" s="139"/>
      <c r="BF252" s="139"/>
      <c r="BG252" s="139"/>
      <c r="BH252" s="139"/>
      <c r="BI252" s="139"/>
      <c r="BJ252" s="139"/>
      <c r="BK252" s="139"/>
      <c r="BL252" s="139"/>
      <c r="BM252" s="139"/>
      <c r="BN252" s="139"/>
      <c r="BO252" s="139"/>
      <c r="BP252" s="139"/>
      <c r="BQ252" s="139"/>
      <c r="BR252" s="139"/>
      <c r="BS252" s="139"/>
      <c r="BT252" s="139"/>
      <c r="BU252" s="139"/>
      <c r="BV252" s="139"/>
      <c r="BW252" s="139"/>
      <c r="BX252" s="139"/>
      <c r="BY252" s="139"/>
      <c r="BZ252" s="139"/>
      <c r="CA252" s="139"/>
    </row>
    <row r="253" spans="1:79" ht="23.1" customHeight="1">
      <c r="A253" s="139"/>
      <c r="B253" s="139"/>
      <c r="C253" s="139"/>
      <c r="D253" s="139"/>
      <c r="E253" s="139"/>
      <c r="F253" s="139"/>
      <c r="G253" s="139"/>
      <c r="H253" s="139"/>
      <c r="I253" s="139"/>
      <c r="J253" s="139"/>
      <c r="K253" s="139"/>
      <c r="L253" s="139"/>
      <c r="M253" s="139"/>
      <c r="N253" s="139"/>
      <c r="O253" s="139"/>
      <c r="P253" s="139"/>
      <c r="Q253" s="139"/>
      <c r="R253" s="139"/>
      <c r="S253" s="139"/>
      <c r="T253" s="139"/>
      <c r="U253" s="139"/>
      <c r="V253" s="139"/>
      <c r="W253" s="139"/>
      <c r="X253" s="139"/>
      <c r="Y253" s="139"/>
      <c r="Z253" s="139"/>
      <c r="AA253" s="139"/>
      <c r="AB253" s="139"/>
      <c r="AC253" s="139"/>
      <c r="AD253" s="139"/>
      <c r="AE253" s="139"/>
      <c r="AF253" s="139"/>
      <c r="AG253" s="139"/>
      <c r="AH253" s="139"/>
      <c r="AI253" s="139"/>
      <c r="AJ253" s="139"/>
      <c r="AK253" s="139"/>
      <c r="AL253" s="139"/>
      <c r="AM253" s="139"/>
      <c r="AN253" s="139"/>
      <c r="AO253" s="139"/>
      <c r="AP253" s="139"/>
      <c r="AQ253" s="139"/>
      <c r="AR253" s="139"/>
      <c r="AS253" s="139"/>
      <c r="AT253" s="139"/>
      <c r="AU253" s="139"/>
      <c r="AV253" s="139"/>
      <c r="AW253" s="139"/>
      <c r="AX253" s="139"/>
      <c r="AY253" s="139"/>
      <c r="AZ253" s="139"/>
      <c r="BA253" s="139"/>
      <c r="BB253" s="139"/>
      <c r="BC253" s="139"/>
      <c r="BD253" s="139"/>
      <c r="BE253" s="139"/>
      <c r="BF253" s="139"/>
      <c r="BG253" s="139"/>
      <c r="BH253" s="139"/>
      <c r="BI253" s="139"/>
      <c r="BJ253" s="139"/>
      <c r="BK253" s="139"/>
      <c r="BL253" s="139"/>
      <c r="BM253" s="139"/>
      <c r="BN253" s="139"/>
      <c r="BO253" s="139"/>
      <c r="BP253" s="139"/>
      <c r="BQ253" s="139"/>
      <c r="BR253" s="139"/>
      <c r="BS253" s="139"/>
      <c r="BT253" s="139"/>
      <c r="BU253" s="139"/>
      <c r="BV253" s="139"/>
      <c r="BW253" s="139"/>
      <c r="BX253" s="139"/>
      <c r="BY253" s="139"/>
      <c r="BZ253" s="139"/>
      <c r="CA253" s="139"/>
    </row>
    <row r="254" spans="1:79" ht="23.1" customHeight="1">
      <c r="A254" s="139"/>
      <c r="B254" s="139"/>
      <c r="C254" s="139"/>
      <c r="D254" s="139"/>
      <c r="E254" s="139"/>
      <c r="F254" s="139"/>
      <c r="G254" s="139"/>
      <c r="H254" s="139"/>
      <c r="I254" s="139"/>
      <c r="J254" s="139"/>
      <c r="K254" s="139"/>
      <c r="L254" s="139"/>
      <c r="M254" s="139"/>
      <c r="N254" s="139"/>
      <c r="O254" s="139"/>
      <c r="P254" s="139"/>
      <c r="Q254" s="139"/>
      <c r="R254" s="139"/>
      <c r="S254" s="139"/>
      <c r="T254" s="139"/>
      <c r="U254" s="139"/>
      <c r="V254" s="139"/>
      <c r="W254" s="139"/>
      <c r="X254" s="139"/>
      <c r="Y254" s="139"/>
      <c r="Z254" s="139"/>
      <c r="AA254" s="139"/>
      <c r="AB254" s="139"/>
      <c r="AC254" s="139"/>
      <c r="AD254" s="139"/>
      <c r="AE254" s="139"/>
      <c r="AF254" s="139"/>
      <c r="AG254" s="139"/>
      <c r="AH254" s="139"/>
      <c r="AI254" s="139"/>
      <c r="AJ254" s="139"/>
      <c r="AK254" s="139"/>
      <c r="AL254" s="139"/>
      <c r="AM254" s="139"/>
      <c r="AN254" s="139"/>
      <c r="AO254" s="139"/>
      <c r="AP254" s="139"/>
      <c r="AQ254" s="139"/>
      <c r="AR254" s="139"/>
      <c r="AS254" s="139"/>
      <c r="AT254" s="139"/>
      <c r="AU254" s="139"/>
      <c r="AV254" s="139"/>
      <c r="AW254" s="139"/>
      <c r="AX254" s="139"/>
      <c r="AY254" s="139"/>
      <c r="AZ254" s="139"/>
      <c r="BA254" s="139"/>
      <c r="BB254" s="139"/>
      <c r="BC254" s="139"/>
      <c r="BD254" s="139"/>
      <c r="BE254" s="139"/>
      <c r="BF254" s="139"/>
      <c r="BG254" s="139"/>
      <c r="BH254" s="139"/>
      <c r="BI254" s="139"/>
      <c r="BJ254" s="139"/>
      <c r="BK254" s="139"/>
      <c r="BL254" s="139"/>
      <c r="BM254" s="139"/>
      <c r="BN254" s="139"/>
      <c r="BO254" s="139"/>
      <c r="BP254" s="139"/>
      <c r="BQ254" s="139"/>
      <c r="BR254" s="139"/>
      <c r="BS254" s="139"/>
      <c r="BT254" s="139"/>
      <c r="BU254" s="139"/>
      <c r="BV254" s="139"/>
      <c r="BW254" s="139"/>
      <c r="BX254" s="139"/>
      <c r="BY254" s="139"/>
      <c r="BZ254" s="139"/>
      <c r="CA254" s="139"/>
    </row>
    <row r="255" spans="1:79" ht="23.1" customHeight="1">
      <c r="A255" s="139"/>
      <c r="B255" s="139"/>
      <c r="C255" s="139"/>
      <c r="D255" s="139"/>
      <c r="E255" s="139"/>
      <c r="F255" s="139"/>
      <c r="G255" s="139"/>
      <c r="H255" s="139"/>
      <c r="I255" s="139"/>
      <c r="J255" s="139"/>
      <c r="K255" s="139"/>
      <c r="L255" s="139"/>
      <c r="M255" s="139"/>
      <c r="N255" s="139"/>
      <c r="O255" s="139"/>
      <c r="P255" s="139"/>
      <c r="Q255" s="139"/>
      <c r="R255" s="139"/>
      <c r="S255" s="139"/>
      <c r="T255" s="139"/>
      <c r="U255" s="139"/>
      <c r="V255" s="139"/>
      <c r="W255" s="139"/>
      <c r="X255" s="139"/>
      <c r="Y255" s="139"/>
      <c r="Z255" s="139"/>
      <c r="AA255" s="139"/>
      <c r="AB255" s="139"/>
      <c r="AC255" s="139"/>
      <c r="AD255" s="139"/>
      <c r="AE255" s="139"/>
      <c r="AF255" s="139"/>
      <c r="AG255" s="139"/>
      <c r="AH255" s="139"/>
      <c r="AI255" s="139"/>
      <c r="AJ255" s="139"/>
      <c r="AK255" s="139"/>
      <c r="AL255" s="139"/>
      <c r="AM255" s="139"/>
      <c r="AN255" s="139"/>
      <c r="AO255" s="139"/>
      <c r="AP255" s="139"/>
      <c r="AQ255" s="139"/>
      <c r="AR255" s="139"/>
      <c r="AS255" s="139"/>
      <c r="AT255" s="139"/>
      <c r="AU255" s="139"/>
      <c r="AV255" s="139"/>
      <c r="AW255" s="139"/>
      <c r="AX255" s="139"/>
      <c r="AY255" s="139"/>
      <c r="AZ255" s="139"/>
      <c r="BA255" s="139"/>
      <c r="BB255" s="139"/>
      <c r="BC255" s="139"/>
      <c r="BD255" s="139"/>
      <c r="BE255" s="139"/>
      <c r="BF255" s="139"/>
      <c r="BG255" s="139"/>
      <c r="BH255" s="139"/>
      <c r="BI255" s="139"/>
      <c r="BJ255" s="139"/>
      <c r="BK255" s="139"/>
      <c r="BL255" s="139"/>
      <c r="BM255" s="139"/>
      <c r="BN255" s="139"/>
      <c r="BO255" s="139"/>
      <c r="BP255" s="139"/>
      <c r="BQ255" s="139"/>
      <c r="BR255" s="139"/>
      <c r="BS255" s="139"/>
      <c r="BT255" s="139"/>
      <c r="BU255" s="139"/>
      <c r="BV255" s="139"/>
      <c r="BW255" s="139"/>
      <c r="BX255" s="139"/>
      <c r="BY255" s="139"/>
      <c r="BZ255" s="139"/>
      <c r="CA255" s="139"/>
    </row>
    <row r="256" spans="1:79" ht="23.1" customHeight="1">
      <c r="A256" s="139"/>
      <c r="B256" s="139"/>
      <c r="C256" s="139"/>
      <c r="D256" s="139"/>
      <c r="E256" s="139"/>
      <c r="F256" s="139"/>
      <c r="G256" s="139"/>
      <c r="H256" s="139"/>
      <c r="I256" s="139"/>
      <c r="J256" s="139"/>
      <c r="K256" s="139"/>
      <c r="L256" s="139"/>
      <c r="M256" s="139"/>
      <c r="N256" s="139"/>
      <c r="O256" s="139"/>
      <c r="P256" s="139"/>
      <c r="Q256" s="139"/>
      <c r="R256" s="139"/>
      <c r="S256" s="139"/>
      <c r="T256" s="139"/>
      <c r="U256" s="139"/>
      <c r="V256" s="139"/>
      <c r="W256" s="139"/>
      <c r="X256" s="139"/>
      <c r="Y256" s="139"/>
      <c r="Z256" s="139"/>
      <c r="AA256" s="139"/>
      <c r="AB256" s="139"/>
      <c r="AC256" s="139"/>
      <c r="AD256" s="139"/>
      <c r="AE256" s="139"/>
      <c r="AF256" s="139"/>
      <c r="AG256" s="139"/>
      <c r="AH256" s="139"/>
      <c r="AI256" s="139"/>
      <c r="AJ256" s="139"/>
      <c r="AK256" s="139"/>
      <c r="AL256" s="139"/>
      <c r="AM256" s="139"/>
      <c r="AN256" s="139"/>
      <c r="AO256" s="139"/>
      <c r="AP256" s="139"/>
      <c r="AQ256" s="139"/>
      <c r="AR256" s="139"/>
      <c r="AS256" s="139"/>
      <c r="AT256" s="139"/>
      <c r="AU256" s="139"/>
      <c r="AV256" s="139"/>
      <c r="AW256" s="139"/>
      <c r="AX256" s="139"/>
      <c r="AY256" s="139"/>
      <c r="AZ256" s="139"/>
      <c r="BA256" s="139"/>
      <c r="BB256" s="139"/>
      <c r="BC256" s="139"/>
      <c r="BD256" s="139"/>
      <c r="BE256" s="139"/>
      <c r="BF256" s="139"/>
      <c r="BG256" s="139"/>
      <c r="BH256" s="139"/>
      <c r="BI256" s="139"/>
      <c r="BJ256" s="139"/>
      <c r="BK256" s="139"/>
      <c r="BL256" s="139"/>
      <c r="BM256" s="139"/>
      <c r="BN256" s="139"/>
      <c r="BO256" s="139"/>
      <c r="BP256" s="139"/>
      <c r="BQ256" s="139"/>
      <c r="BR256" s="139"/>
      <c r="BS256" s="139"/>
      <c r="BT256" s="139"/>
      <c r="BU256" s="139"/>
      <c r="BV256" s="139"/>
      <c r="BW256" s="139"/>
      <c r="BX256" s="139"/>
      <c r="BY256" s="139"/>
      <c r="BZ256" s="139"/>
      <c r="CA256" s="139"/>
    </row>
    <row r="257" spans="1:79" ht="23.1" customHeight="1">
      <c r="A257" s="139"/>
      <c r="B257" s="139"/>
      <c r="C257" s="139"/>
      <c r="D257" s="139"/>
      <c r="E257" s="139"/>
      <c r="F257" s="139"/>
      <c r="G257" s="139"/>
      <c r="H257" s="139"/>
      <c r="I257" s="139"/>
      <c r="J257" s="139"/>
      <c r="K257" s="139"/>
      <c r="L257" s="139"/>
      <c r="M257" s="139"/>
      <c r="N257" s="139"/>
      <c r="O257" s="139"/>
      <c r="P257" s="139"/>
      <c r="Q257" s="139"/>
      <c r="R257" s="139"/>
      <c r="S257" s="139"/>
      <c r="T257" s="139"/>
      <c r="U257" s="139"/>
      <c r="V257" s="139"/>
      <c r="W257" s="139"/>
      <c r="X257" s="139"/>
      <c r="Y257" s="139"/>
      <c r="Z257" s="139"/>
      <c r="AA257" s="139"/>
      <c r="AB257" s="139"/>
      <c r="AC257" s="139"/>
      <c r="AD257" s="139"/>
      <c r="AE257" s="139"/>
      <c r="AF257" s="139"/>
      <c r="AG257" s="139"/>
      <c r="AH257" s="139"/>
      <c r="AI257" s="139"/>
      <c r="AJ257" s="139"/>
      <c r="AK257" s="139"/>
      <c r="AL257" s="139"/>
      <c r="AM257" s="139"/>
      <c r="AN257" s="139"/>
      <c r="AO257" s="139"/>
      <c r="AP257" s="139"/>
      <c r="AQ257" s="139"/>
      <c r="AR257" s="139"/>
      <c r="AS257" s="139"/>
      <c r="AT257" s="139"/>
      <c r="AU257" s="139"/>
      <c r="AV257" s="139"/>
      <c r="AW257" s="139"/>
      <c r="AX257" s="139"/>
      <c r="AY257" s="139"/>
      <c r="AZ257" s="139"/>
      <c r="BA257" s="139"/>
      <c r="BB257" s="139"/>
      <c r="BC257" s="139"/>
      <c r="BD257" s="139"/>
      <c r="BE257" s="139"/>
      <c r="BF257" s="139"/>
      <c r="BG257" s="139"/>
      <c r="BH257" s="139"/>
      <c r="BI257" s="139"/>
      <c r="BJ257" s="139"/>
      <c r="BK257" s="139"/>
      <c r="BL257" s="139"/>
      <c r="BM257" s="139"/>
      <c r="BN257" s="139"/>
      <c r="BO257" s="139"/>
      <c r="BP257" s="139"/>
      <c r="BQ257" s="139"/>
      <c r="BR257" s="139"/>
      <c r="BS257" s="139"/>
      <c r="BT257" s="139"/>
      <c r="BU257" s="139"/>
      <c r="BV257" s="139"/>
      <c r="BW257" s="139"/>
      <c r="BX257" s="139"/>
      <c r="BY257" s="139"/>
      <c r="BZ257" s="139"/>
      <c r="CA257" s="139"/>
    </row>
    <row r="258" spans="1:79" ht="23.1" customHeight="1">
      <c r="A258" s="139"/>
      <c r="B258" s="139"/>
      <c r="C258" s="139"/>
      <c r="D258" s="139"/>
      <c r="E258" s="139"/>
      <c r="F258" s="139"/>
      <c r="G258" s="139"/>
      <c r="H258" s="139"/>
      <c r="I258" s="139"/>
      <c r="J258" s="139"/>
      <c r="K258" s="139"/>
      <c r="L258" s="139"/>
      <c r="M258" s="139"/>
      <c r="N258" s="139"/>
      <c r="O258" s="139"/>
      <c r="P258" s="139"/>
      <c r="Q258" s="139"/>
      <c r="R258" s="139"/>
      <c r="S258" s="139"/>
      <c r="T258" s="139"/>
      <c r="U258" s="139"/>
      <c r="V258" s="139"/>
      <c r="W258" s="139"/>
      <c r="X258" s="139"/>
      <c r="Y258" s="139"/>
      <c r="Z258" s="139"/>
      <c r="AA258" s="139"/>
      <c r="AB258" s="139"/>
      <c r="AC258" s="139"/>
      <c r="AD258" s="139"/>
      <c r="AE258" s="139"/>
      <c r="AF258" s="139"/>
      <c r="AG258" s="139"/>
      <c r="AH258" s="139"/>
      <c r="AI258" s="139"/>
      <c r="AJ258" s="139"/>
      <c r="AK258" s="139"/>
      <c r="AL258" s="139"/>
      <c r="AM258" s="139"/>
      <c r="AN258" s="139"/>
      <c r="AO258" s="139"/>
      <c r="AP258" s="139"/>
      <c r="AQ258" s="139"/>
      <c r="AR258" s="139"/>
      <c r="AS258" s="139"/>
      <c r="AT258" s="139"/>
      <c r="AU258" s="139"/>
      <c r="AV258" s="139"/>
      <c r="AW258" s="139"/>
      <c r="AX258" s="139"/>
      <c r="AY258" s="139"/>
      <c r="AZ258" s="139"/>
      <c r="BA258" s="139"/>
      <c r="BB258" s="139"/>
      <c r="BC258" s="139"/>
      <c r="BD258" s="139"/>
      <c r="BE258" s="139"/>
      <c r="BF258" s="139"/>
      <c r="BG258" s="139"/>
      <c r="BH258" s="139"/>
      <c r="BI258" s="139"/>
      <c r="BJ258" s="139"/>
      <c r="BK258" s="139"/>
      <c r="BL258" s="139"/>
      <c r="BM258" s="139"/>
      <c r="BN258" s="139"/>
      <c r="BO258" s="139"/>
      <c r="BP258" s="139"/>
      <c r="BQ258" s="139"/>
      <c r="BR258" s="139"/>
      <c r="BS258" s="139"/>
      <c r="BT258" s="139"/>
      <c r="BU258" s="139"/>
      <c r="BV258" s="139"/>
      <c r="BW258" s="139"/>
      <c r="BX258" s="139"/>
      <c r="BY258" s="139"/>
      <c r="BZ258" s="139"/>
      <c r="CA258" s="139"/>
    </row>
    <row r="259" spans="1:79" ht="23.1" customHeight="1">
      <c r="A259" s="139"/>
      <c r="B259" s="139"/>
      <c r="C259" s="139"/>
      <c r="D259" s="139"/>
      <c r="E259" s="139"/>
      <c r="F259" s="139"/>
      <c r="G259" s="139"/>
      <c r="H259" s="139"/>
      <c r="I259" s="139"/>
      <c r="J259" s="139"/>
      <c r="K259" s="139"/>
      <c r="L259" s="139"/>
      <c r="M259" s="139"/>
      <c r="N259" s="139"/>
      <c r="O259" s="139"/>
      <c r="P259" s="139"/>
      <c r="Q259" s="139"/>
      <c r="R259" s="139"/>
      <c r="S259" s="139"/>
      <c r="T259" s="139"/>
      <c r="U259" s="139"/>
      <c r="V259" s="139"/>
      <c r="W259" s="139"/>
      <c r="X259" s="139"/>
      <c r="Y259" s="139"/>
      <c r="Z259" s="139"/>
      <c r="AA259" s="139"/>
      <c r="AB259" s="139"/>
      <c r="AC259" s="139"/>
      <c r="AD259" s="139"/>
      <c r="AE259" s="139"/>
      <c r="AF259" s="139"/>
      <c r="AG259" s="139"/>
      <c r="AH259" s="139"/>
      <c r="AI259" s="139"/>
      <c r="AJ259" s="139"/>
      <c r="AK259" s="139"/>
      <c r="AL259" s="139"/>
      <c r="AM259" s="139"/>
      <c r="AN259" s="139"/>
      <c r="AO259" s="139"/>
      <c r="AP259" s="139"/>
      <c r="AQ259" s="139"/>
      <c r="AR259" s="139"/>
      <c r="AS259" s="139"/>
      <c r="AT259" s="139"/>
      <c r="AU259" s="139"/>
      <c r="AV259" s="139"/>
      <c r="AW259" s="139"/>
      <c r="AX259" s="139"/>
      <c r="AY259" s="139"/>
      <c r="AZ259" s="139"/>
      <c r="BA259" s="139"/>
      <c r="BB259" s="139"/>
      <c r="BC259" s="139"/>
      <c r="BD259" s="139"/>
      <c r="BE259" s="139"/>
      <c r="BF259" s="139"/>
      <c r="BG259" s="139"/>
      <c r="BH259" s="139"/>
      <c r="BI259" s="139"/>
      <c r="BJ259" s="139"/>
      <c r="BK259" s="139"/>
      <c r="BL259" s="139"/>
      <c r="BM259" s="139"/>
      <c r="BN259" s="139"/>
      <c r="BO259" s="139"/>
      <c r="BP259" s="139"/>
      <c r="BQ259" s="139"/>
      <c r="BR259" s="139"/>
      <c r="BS259" s="139"/>
      <c r="BT259" s="139"/>
      <c r="BU259" s="139"/>
      <c r="BV259" s="139"/>
      <c r="BW259" s="139"/>
      <c r="BX259" s="139"/>
      <c r="BY259" s="139"/>
      <c r="BZ259" s="139"/>
      <c r="CA259" s="139"/>
    </row>
    <row r="260" spans="1:79" ht="23.1" customHeight="1">
      <c r="A260" s="139"/>
      <c r="B260" s="139"/>
      <c r="C260" s="139"/>
      <c r="D260" s="139"/>
      <c r="E260" s="139"/>
      <c r="F260" s="139"/>
      <c r="G260" s="139"/>
      <c r="H260" s="139"/>
      <c r="I260" s="139"/>
      <c r="J260" s="139"/>
      <c r="K260" s="139"/>
      <c r="L260" s="139"/>
      <c r="M260" s="139"/>
      <c r="N260" s="139"/>
      <c r="O260" s="139"/>
      <c r="P260" s="139"/>
      <c r="Q260" s="139"/>
      <c r="R260" s="139"/>
      <c r="S260" s="139"/>
      <c r="T260" s="139"/>
      <c r="U260" s="139"/>
      <c r="V260" s="139"/>
      <c r="W260" s="139"/>
      <c r="X260" s="139"/>
      <c r="Y260" s="139"/>
      <c r="Z260" s="139"/>
      <c r="AA260" s="139"/>
      <c r="AB260" s="139"/>
      <c r="AC260" s="139"/>
      <c r="AD260" s="139"/>
      <c r="AE260" s="139"/>
      <c r="AF260" s="139"/>
      <c r="AG260" s="139"/>
      <c r="AH260" s="139"/>
      <c r="AI260" s="139"/>
      <c r="AJ260" s="139"/>
      <c r="AK260" s="139"/>
      <c r="AL260" s="139"/>
      <c r="AM260" s="139"/>
      <c r="AN260" s="139"/>
      <c r="AO260" s="139"/>
      <c r="AP260" s="139"/>
      <c r="AQ260" s="139"/>
      <c r="AR260" s="139"/>
      <c r="AS260" s="139"/>
      <c r="AT260" s="139"/>
      <c r="AU260" s="139"/>
      <c r="AV260" s="139"/>
      <c r="AW260" s="139"/>
      <c r="AX260" s="139"/>
      <c r="AY260" s="139"/>
      <c r="AZ260" s="139"/>
      <c r="BA260" s="139"/>
      <c r="BB260" s="139"/>
      <c r="BC260" s="139"/>
      <c r="BD260" s="139"/>
      <c r="BE260" s="139"/>
      <c r="BF260" s="139"/>
      <c r="BG260" s="139"/>
      <c r="BH260" s="139"/>
      <c r="BI260" s="139"/>
      <c r="BJ260" s="139"/>
      <c r="BK260" s="139"/>
      <c r="BL260" s="139"/>
      <c r="BM260" s="139"/>
      <c r="BN260" s="139"/>
      <c r="BO260" s="139"/>
      <c r="BP260" s="139"/>
      <c r="BQ260" s="139"/>
      <c r="BR260" s="139"/>
      <c r="BS260" s="139"/>
      <c r="BT260" s="139"/>
      <c r="BU260" s="139"/>
      <c r="BV260" s="139"/>
      <c r="BW260" s="139"/>
      <c r="BX260" s="139"/>
      <c r="BY260" s="139"/>
      <c r="BZ260" s="139"/>
      <c r="CA260" s="139"/>
    </row>
    <row r="261" spans="1:79" ht="23.1" customHeight="1">
      <c r="A261" s="139"/>
      <c r="B261" s="139"/>
      <c r="C261" s="139"/>
      <c r="D261" s="139"/>
      <c r="E261" s="139"/>
      <c r="F261" s="139"/>
      <c r="G261" s="139"/>
      <c r="H261" s="139"/>
      <c r="I261" s="139"/>
      <c r="J261" s="139"/>
      <c r="K261" s="139"/>
      <c r="L261" s="139"/>
      <c r="M261" s="139"/>
      <c r="N261" s="139"/>
      <c r="O261" s="139"/>
      <c r="P261" s="139"/>
      <c r="Q261" s="139"/>
      <c r="R261" s="139"/>
      <c r="S261" s="139"/>
      <c r="T261" s="139"/>
      <c r="U261" s="139"/>
      <c r="V261" s="139"/>
      <c r="W261" s="139"/>
      <c r="X261" s="139"/>
      <c r="Y261" s="139"/>
      <c r="Z261" s="139"/>
      <c r="AA261" s="139"/>
      <c r="AB261" s="139"/>
      <c r="AC261" s="139"/>
      <c r="AD261" s="139"/>
      <c r="AE261" s="139"/>
      <c r="AF261" s="139"/>
      <c r="AG261" s="139"/>
      <c r="AH261" s="139"/>
      <c r="AI261" s="139"/>
      <c r="AJ261" s="139"/>
      <c r="AK261" s="139"/>
      <c r="AL261" s="139"/>
      <c r="AM261" s="139"/>
      <c r="AN261" s="139"/>
      <c r="AO261" s="139"/>
      <c r="AP261" s="139"/>
      <c r="AQ261" s="139"/>
      <c r="AR261" s="139"/>
      <c r="AS261" s="139"/>
      <c r="AT261" s="139"/>
      <c r="AU261" s="139"/>
      <c r="AV261" s="139"/>
      <c r="AW261" s="139"/>
      <c r="AX261" s="139"/>
      <c r="AY261" s="139"/>
      <c r="AZ261" s="139"/>
      <c r="BA261" s="139"/>
      <c r="BB261" s="139"/>
      <c r="BC261" s="139"/>
      <c r="BD261" s="139"/>
      <c r="BE261" s="139"/>
      <c r="BF261" s="139"/>
      <c r="BG261" s="139"/>
      <c r="BH261" s="139"/>
      <c r="BI261" s="139"/>
      <c r="BJ261" s="139"/>
      <c r="BK261" s="139"/>
      <c r="BL261" s="139"/>
      <c r="BM261" s="139"/>
      <c r="BN261" s="139"/>
      <c r="BO261" s="139"/>
      <c r="BP261" s="139"/>
      <c r="BQ261" s="139"/>
      <c r="BR261" s="139"/>
      <c r="BS261" s="139"/>
      <c r="BT261" s="139"/>
      <c r="BU261" s="139"/>
      <c r="BV261" s="139"/>
      <c r="BW261" s="139"/>
      <c r="BX261" s="139"/>
      <c r="BY261" s="139"/>
      <c r="BZ261" s="139"/>
      <c r="CA261" s="139"/>
    </row>
    <row r="262" spans="1:79" ht="23.1" customHeight="1">
      <c r="A262" s="139"/>
      <c r="B262" s="139"/>
      <c r="C262" s="139"/>
      <c r="D262" s="139"/>
      <c r="E262" s="139"/>
      <c r="F262" s="139"/>
      <c r="G262" s="139"/>
      <c r="H262" s="139"/>
      <c r="I262" s="139"/>
      <c r="J262" s="139"/>
      <c r="K262" s="139"/>
      <c r="L262" s="139"/>
      <c r="M262" s="139"/>
      <c r="N262" s="139"/>
      <c r="O262" s="139"/>
      <c r="P262" s="139"/>
      <c r="Q262" s="139"/>
      <c r="R262" s="139"/>
      <c r="S262" s="139"/>
      <c r="T262" s="139"/>
      <c r="U262" s="139"/>
      <c r="V262" s="139"/>
      <c r="W262" s="139"/>
      <c r="X262" s="139"/>
      <c r="Y262" s="139"/>
      <c r="Z262" s="139"/>
      <c r="AA262" s="139"/>
      <c r="AB262" s="139"/>
      <c r="AC262" s="139"/>
      <c r="AD262" s="139"/>
      <c r="AE262" s="139"/>
      <c r="AF262" s="139"/>
      <c r="AG262" s="139"/>
      <c r="AH262" s="139"/>
      <c r="AI262" s="139"/>
      <c r="AJ262" s="139"/>
      <c r="AK262" s="139"/>
      <c r="AL262" s="139"/>
      <c r="AM262" s="139"/>
      <c r="AN262" s="139"/>
      <c r="AO262" s="139"/>
      <c r="AP262" s="139"/>
      <c r="AQ262" s="139"/>
      <c r="AR262" s="139"/>
      <c r="AS262" s="139"/>
      <c r="AT262" s="139"/>
      <c r="AU262" s="139"/>
      <c r="AV262" s="139"/>
      <c r="AW262" s="139"/>
      <c r="AX262" s="139"/>
      <c r="AY262" s="139"/>
      <c r="AZ262" s="139"/>
      <c r="BA262" s="139"/>
      <c r="BB262" s="139"/>
      <c r="BC262" s="139"/>
      <c r="BD262" s="139"/>
      <c r="BE262" s="139"/>
      <c r="BF262" s="139"/>
      <c r="BG262" s="139"/>
      <c r="BH262" s="139"/>
      <c r="BI262" s="139"/>
      <c r="BJ262" s="139"/>
      <c r="BK262" s="139"/>
      <c r="BL262" s="139"/>
      <c r="BM262" s="139"/>
      <c r="BN262" s="139"/>
      <c r="BO262" s="139"/>
      <c r="BP262" s="139"/>
      <c r="BQ262" s="139"/>
      <c r="BR262" s="139"/>
      <c r="BS262" s="139"/>
      <c r="BT262" s="139"/>
      <c r="BU262" s="139"/>
      <c r="BV262" s="139"/>
      <c r="BW262" s="139"/>
      <c r="BX262" s="139"/>
      <c r="BY262" s="139"/>
      <c r="BZ262" s="139"/>
      <c r="CA262" s="139"/>
    </row>
    <row r="263" spans="1:79" ht="23.1" customHeight="1">
      <c r="A263" s="139"/>
      <c r="B263" s="139"/>
      <c r="C263" s="139"/>
      <c r="D263" s="139"/>
      <c r="E263" s="139"/>
      <c r="F263" s="139"/>
      <c r="G263" s="139"/>
      <c r="H263" s="139"/>
      <c r="I263" s="139"/>
      <c r="J263" s="139"/>
      <c r="K263" s="139"/>
      <c r="L263" s="139"/>
      <c r="M263" s="139"/>
      <c r="N263" s="139"/>
      <c r="O263" s="139"/>
      <c r="P263" s="139"/>
      <c r="Q263" s="139"/>
      <c r="R263" s="139"/>
      <c r="S263" s="139"/>
      <c r="T263" s="139"/>
      <c r="U263" s="139"/>
      <c r="V263" s="139"/>
      <c r="W263" s="139"/>
      <c r="X263" s="139"/>
      <c r="Y263" s="139"/>
      <c r="Z263" s="139"/>
      <c r="AA263" s="139"/>
      <c r="AB263" s="139"/>
      <c r="AC263" s="139"/>
      <c r="AD263" s="139"/>
      <c r="AE263" s="139"/>
      <c r="AF263" s="139"/>
      <c r="AG263" s="139"/>
      <c r="AH263" s="139"/>
      <c r="AI263" s="139"/>
      <c r="AJ263" s="139"/>
      <c r="AK263" s="139"/>
      <c r="AL263" s="139"/>
      <c r="AM263" s="139"/>
      <c r="AN263" s="139"/>
      <c r="AO263" s="139"/>
      <c r="AP263" s="139"/>
      <c r="AQ263" s="139"/>
      <c r="AR263" s="139"/>
      <c r="AS263" s="139"/>
      <c r="AT263" s="139"/>
      <c r="AU263" s="139"/>
      <c r="AV263" s="139"/>
      <c r="AW263" s="139"/>
      <c r="AX263" s="139"/>
      <c r="AY263" s="139"/>
      <c r="AZ263" s="139"/>
      <c r="BA263" s="139"/>
      <c r="BB263" s="139"/>
      <c r="BC263" s="139"/>
      <c r="BD263" s="139"/>
      <c r="BE263" s="139"/>
      <c r="BF263" s="139"/>
      <c r="BG263" s="139"/>
      <c r="BH263" s="139"/>
      <c r="BI263" s="139"/>
      <c r="BJ263" s="139"/>
      <c r="BK263" s="139"/>
      <c r="BL263" s="139"/>
      <c r="BM263" s="139"/>
      <c r="BN263" s="139"/>
      <c r="BO263" s="139"/>
      <c r="BP263" s="139"/>
      <c r="BQ263" s="139"/>
      <c r="BR263" s="139"/>
      <c r="BS263" s="139"/>
      <c r="BT263" s="139"/>
      <c r="BU263" s="139"/>
      <c r="BV263" s="139"/>
      <c r="BW263" s="139"/>
      <c r="BX263" s="139"/>
      <c r="BY263" s="139"/>
      <c r="BZ263" s="139"/>
      <c r="CA263" s="139"/>
    </row>
    <row r="264" spans="1:79" ht="23.1" customHeight="1">
      <c r="A264" s="139"/>
      <c r="B264" s="139"/>
      <c r="C264" s="139"/>
      <c r="D264" s="139"/>
      <c r="E264" s="139"/>
      <c r="F264" s="139"/>
      <c r="G264" s="139"/>
      <c r="H264" s="139"/>
      <c r="I264" s="139"/>
      <c r="J264" s="139"/>
      <c r="K264" s="139"/>
      <c r="L264" s="139"/>
      <c r="M264" s="139"/>
      <c r="N264" s="139"/>
      <c r="O264" s="139"/>
      <c r="P264" s="139"/>
      <c r="Q264" s="139"/>
      <c r="R264" s="139"/>
      <c r="S264" s="139"/>
      <c r="T264" s="139"/>
      <c r="U264" s="139"/>
      <c r="V264" s="139"/>
      <c r="W264" s="139"/>
      <c r="X264" s="139"/>
      <c r="Y264" s="139"/>
      <c r="Z264" s="139"/>
      <c r="AA264" s="139"/>
      <c r="AB264" s="139"/>
      <c r="AC264" s="139"/>
      <c r="AD264" s="139"/>
      <c r="AE264" s="139"/>
      <c r="AF264" s="139"/>
      <c r="AG264" s="139"/>
      <c r="AH264" s="139"/>
      <c r="AI264" s="139"/>
      <c r="AJ264" s="139"/>
      <c r="AK264" s="139"/>
      <c r="AL264" s="139"/>
      <c r="AM264" s="139"/>
      <c r="AN264" s="139"/>
      <c r="AO264" s="139"/>
      <c r="AP264" s="139"/>
      <c r="AQ264" s="139"/>
      <c r="AR264" s="139"/>
      <c r="AS264" s="139"/>
      <c r="AT264" s="139"/>
      <c r="AU264" s="139"/>
      <c r="AV264" s="139"/>
      <c r="AW264" s="139"/>
      <c r="AX264" s="139"/>
      <c r="AY264" s="139"/>
      <c r="AZ264" s="139"/>
      <c r="BA264" s="139"/>
      <c r="BB264" s="139"/>
      <c r="BC264" s="139"/>
      <c r="BD264" s="139"/>
      <c r="BE264" s="139"/>
      <c r="BF264" s="139"/>
      <c r="BG264" s="139"/>
      <c r="BH264" s="139"/>
      <c r="BI264" s="139"/>
      <c r="BJ264" s="139"/>
      <c r="BK264" s="139"/>
      <c r="BL264" s="139"/>
      <c r="BM264" s="139"/>
      <c r="BN264" s="139"/>
      <c r="BO264" s="139"/>
      <c r="BP264" s="139"/>
      <c r="BQ264" s="139"/>
      <c r="BR264" s="139"/>
      <c r="BS264" s="139"/>
      <c r="BT264" s="139"/>
      <c r="BU264" s="139"/>
      <c r="BV264" s="139"/>
      <c r="BW264" s="139"/>
      <c r="BX264" s="139"/>
      <c r="BY264" s="139"/>
      <c r="BZ264" s="139"/>
      <c r="CA264" s="139"/>
    </row>
    <row r="265" spans="1:79" ht="23.1" customHeight="1">
      <c r="A265" s="139"/>
      <c r="B265" s="139"/>
      <c r="C265" s="139"/>
      <c r="D265" s="139"/>
      <c r="E265" s="139"/>
      <c r="F265" s="139"/>
      <c r="G265" s="139"/>
      <c r="H265" s="139"/>
      <c r="I265" s="139"/>
      <c r="J265" s="139"/>
      <c r="K265" s="139"/>
      <c r="L265" s="139"/>
      <c r="M265" s="139"/>
      <c r="N265" s="139"/>
      <c r="O265" s="139"/>
      <c r="P265" s="139"/>
      <c r="Q265" s="139"/>
      <c r="R265" s="139"/>
      <c r="S265" s="139"/>
      <c r="T265" s="139"/>
      <c r="U265" s="139"/>
      <c r="V265" s="139"/>
      <c r="W265" s="139"/>
      <c r="X265" s="139"/>
      <c r="Y265" s="139"/>
      <c r="Z265" s="139"/>
      <c r="AA265" s="139"/>
      <c r="AB265" s="139"/>
      <c r="AC265" s="139"/>
      <c r="AD265" s="139"/>
      <c r="AE265" s="139"/>
      <c r="AF265" s="139"/>
      <c r="AG265" s="139"/>
      <c r="AH265" s="139"/>
      <c r="AI265" s="139"/>
      <c r="AJ265" s="139"/>
      <c r="AK265" s="139"/>
      <c r="AL265" s="139"/>
      <c r="AM265" s="139"/>
      <c r="AN265" s="139"/>
      <c r="AO265" s="139"/>
      <c r="AP265" s="139"/>
      <c r="AQ265" s="139"/>
      <c r="AR265" s="139"/>
      <c r="AS265" s="139"/>
      <c r="AT265" s="139"/>
      <c r="AU265" s="139"/>
      <c r="AV265" s="139"/>
      <c r="AW265" s="139"/>
      <c r="AX265" s="139"/>
      <c r="AY265" s="139"/>
      <c r="AZ265" s="139"/>
      <c r="BA265" s="139"/>
      <c r="BB265" s="139"/>
      <c r="BC265" s="139"/>
      <c r="BD265" s="139"/>
      <c r="BE265" s="139"/>
      <c r="BF265" s="139"/>
      <c r="BG265" s="139"/>
      <c r="BH265" s="139"/>
      <c r="BI265" s="139"/>
      <c r="BJ265" s="139"/>
      <c r="BK265" s="139"/>
      <c r="BL265" s="139"/>
      <c r="BM265" s="139"/>
      <c r="BN265" s="139"/>
      <c r="BO265" s="139"/>
      <c r="BP265" s="139"/>
      <c r="BQ265" s="139"/>
      <c r="BR265" s="139"/>
      <c r="BS265" s="139"/>
      <c r="BT265" s="139"/>
      <c r="BU265" s="139"/>
      <c r="BV265" s="139"/>
      <c r="BW265" s="139"/>
      <c r="BX265" s="139"/>
      <c r="BY265" s="139"/>
      <c r="BZ265" s="139"/>
      <c r="CA265" s="139"/>
    </row>
    <row r="266" spans="1:79" ht="23.1" customHeight="1">
      <c r="A266" s="139"/>
      <c r="B266" s="139"/>
      <c r="C266" s="139"/>
      <c r="D266" s="139"/>
      <c r="E266" s="139"/>
      <c r="F266" s="139"/>
      <c r="G266" s="139"/>
      <c r="H266" s="139"/>
      <c r="I266" s="139"/>
      <c r="J266" s="139"/>
      <c r="K266" s="139"/>
      <c r="L266" s="139"/>
      <c r="M266" s="139"/>
      <c r="N266" s="139"/>
      <c r="O266" s="139"/>
      <c r="P266" s="139"/>
      <c r="Q266" s="139"/>
      <c r="R266" s="139"/>
      <c r="S266" s="139"/>
      <c r="T266" s="139"/>
      <c r="U266" s="139"/>
      <c r="V266" s="139"/>
      <c r="W266" s="139"/>
      <c r="X266" s="139"/>
      <c r="Y266" s="139"/>
      <c r="Z266" s="139"/>
      <c r="AA266" s="139"/>
      <c r="AB266" s="139"/>
      <c r="AC266" s="139"/>
      <c r="AD266" s="139"/>
      <c r="AE266" s="139"/>
      <c r="AF266" s="139"/>
      <c r="AG266" s="139"/>
      <c r="AH266" s="139"/>
      <c r="AI266" s="139"/>
      <c r="AJ266" s="139"/>
      <c r="AK266" s="139"/>
      <c r="AL266" s="139"/>
      <c r="AM266" s="139"/>
      <c r="AN266" s="139"/>
      <c r="AO266" s="139"/>
      <c r="AP266" s="139"/>
      <c r="AQ266" s="139"/>
      <c r="AR266" s="139"/>
      <c r="AS266" s="139"/>
      <c r="AT266" s="139"/>
      <c r="AU266" s="139"/>
      <c r="AV266" s="139"/>
      <c r="AW266" s="139"/>
      <c r="AX266" s="139"/>
      <c r="AY266" s="139"/>
      <c r="AZ266" s="139"/>
      <c r="BA266" s="139"/>
      <c r="BB266" s="139"/>
      <c r="BC266" s="139"/>
      <c r="BD266" s="139"/>
      <c r="BE266" s="139"/>
      <c r="BF266" s="139"/>
      <c r="BG266" s="139"/>
      <c r="BH266" s="139"/>
      <c r="BI266" s="139"/>
      <c r="BJ266" s="139"/>
      <c r="BK266" s="139"/>
      <c r="BL266" s="139"/>
      <c r="BM266" s="139"/>
      <c r="BN266" s="139"/>
      <c r="BO266" s="139"/>
      <c r="BP266" s="139"/>
      <c r="BQ266" s="139"/>
      <c r="BR266" s="139"/>
      <c r="BS266" s="139"/>
      <c r="BT266" s="139"/>
      <c r="BU266" s="139"/>
      <c r="BV266" s="139"/>
      <c r="BW266" s="139"/>
      <c r="BX266" s="139"/>
      <c r="BY266" s="139"/>
      <c r="BZ266" s="139"/>
      <c r="CA266" s="139"/>
    </row>
    <row r="267" spans="1:79" ht="23.1" customHeight="1">
      <c r="A267" s="139"/>
      <c r="B267" s="139"/>
      <c r="C267" s="139"/>
      <c r="D267" s="139"/>
      <c r="E267" s="139"/>
      <c r="F267" s="139"/>
      <c r="G267" s="139"/>
      <c r="H267" s="139"/>
      <c r="I267" s="139"/>
      <c r="J267" s="139"/>
      <c r="K267" s="139"/>
      <c r="L267" s="139"/>
      <c r="M267" s="139"/>
      <c r="N267" s="139"/>
      <c r="O267" s="139"/>
      <c r="P267" s="139"/>
      <c r="Q267" s="139"/>
      <c r="R267" s="139"/>
      <c r="S267" s="139"/>
      <c r="T267" s="139"/>
      <c r="U267" s="139"/>
      <c r="V267" s="139"/>
      <c r="W267" s="139"/>
      <c r="X267" s="139"/>
      <c r="Y267" s="139"/>
      <c r="Z267" s="139"/>
      <c r="AA267" s="139"/>
      <c r="AB267" s="139"/>
      <c r="AC267" s="139"/>
      <c r="AD267" s="139"/>
      <c r="AE267" s="139"/>
      <c r="AF267" s="139"/>
      <c r="AG267" s="139"/>
      <c r="AH267" s="139"/>
      <c r="AI267" s="139"/>
      <c r="AJ267" s="139"/>
      <c r="AK267" s="139"/>
      <c r="AL267" s="139"/>
      <c r="AM267" s="139"/>
      <c r="AN267" s="139"/>
      <c r="AO267" s="139"/>
      <c r="AP267" s="139"/>
      <c r="AQ267" s="139"/>
      <c r="AR267" s="139"/>
      <c r="AS267" s="139"/>
      <c r="AT267" s="139"/>
      <c r="AU267" s="139"/>
      <c r="AV267" s="139"/>
      <c r="AW267" s="139"/>
      <c r="AX267" s="139"/>
      <c r="AY267" s="139"/>
      <c r="AZ267" s="139"/>
      <c r="BA267" s="139"/>
      <c r="BB267" s="139"/>
      <c r="BC267" s="139"/>
      <c r="BD267" s="139"/>
      <c r="BE267" s="139"/>
      <c r="BF267" s="139"/>
      <c r="BG267" s="139"/>
      <c r="BH267" s="139"/>
      <c r="BI267" s="139"/>
      <c r="BJ267" s="139"/>
      <c r="BK267" s="139"/>
      <c r="BL267" s="139"/>
      <c r="BM267" s="139"/>
      <c r="BN267" s="139"/>
      <c r="BO267" s="139"/>
      <c r="BP267" s="139"/>
      <c r="BQ267" s="139"/>
      <c r="BR267" s="139"/>
      <c r="BS267" s="139"/>
      <c r="BT267" s="139"/>
      <c r="BU267" s="139"/>
      <c r="BV267" s="139"/>
      <c r="BW267" s="139"/>
      <c r="BX267" s="139"/>
      <c r="BY267" s="139"/>
      <c r="BZ267" s="139"/>
      <c r="CA267" s="139"/>
    </row>
    <row r="268" spans="1:79" ht="23.1" customHeight="1">
      <c r="A268" s="139"/>
      <c r="B268" s="139"/>
      <c r="C268" s="139"/>
      <c r="D268" s="139"/>
      <c r="E268" s="139"/>
      <c r="F268" s="139"/>
      <c r="G268" s="139"/>
      <c r="H268" s="139"/>
      <c r="I268" s="139"/>
      <c r="J268" s="139"/>
      <c r="K268" s="139"/>
      <c r="L268" s="139"/>
      <c r="M268" s="139"/>
      <c r="N268" s="139"/>
      <c r="O268" s="139"/>
      <c r="P268" s="139"/>
      <c r="Q268" s="139"/>
      <c r="R268" s="139"/>
      <c r="S268" s="139"/>
      <c r="T268" s="139"/>
      <c r="U268" s="139"/>
      <c r="V268" s="139"/>
      <c r="W268" s="139"/>
      <c r="X268" s="139"/>
      <c r="Y268" s="139"/>
      <c r="Z268" s="139"/>
      <c r="AA268" s="139"/>
      <c r="AB268" s="139"/>
      <c r="AC268" s="139"/>
      <c r="AD268" s="139"/>
      <c r="AE268" s="139"/>
      <c r="AF268" s="139"/>
      <c r="AG268" s="139"/>
      <c r="AH268" s="139"/>
      <c r="AI268" s="139"/>
      <c r="AJ268" s="139"/>
      <c r="AK268" s="139"/>
      <c r="AL268" s="139"/>
      <c r="AM268" s="139"/>
      <c r="AN268" s="139"/>
      <c r="AO268" s="139"/>
      <c r="AP268" s="139"/>
      <c r="AQ268" s="139"/>
      <c r="AR268" s="139"/>
      <c r="AS268" s="139"/>
      <c r="AT268" s="139"/>
      <c r="AU268" s="139"/>
      <c r="AV268" s="139"/>
      <c r="AW268" s="139"/>
      <c r="AX268" s="139"/>
      <c r="AY268" s="139"/>
      <c r="AZ268" s="139"/>
      <c r="BA268" s="139"/>
      <c r="BB268" s="139"/>
      <c r="BC268" s="139"/>
      <c r="BD268" s="139"/>
      <c r="BE268" s="139"/>
      <c r="BF268" s="139"/>
      <c r="BG268" s="139"/>
      <c r="BH268" s="139"/>
      <c r="BI268" s="139"/>
      <c r="BJ268" s="139"/>
      <c r="BK268" s="139"/>
      <c r="BL268" s="139"/>
      <c r="BM268" s="139"/>
      <c r="BN268" s="139"/>
      <c r="BO268" s="139"/>
      <c r="BP268" s="139"/>
      <c r="BQ268" s="139"/>
      <c r="BR268" s="139"/>
      <c r="BS268" s="139"/>
      <c r="BT268" s="139"/>
      <c r="BU268" s="139"/>
      <c r="BV268" s="139"/>
      <c r="BW268" s="139"/>
      <c r="BX268" s="139"/>
      <c r="BY268" s="139"/>
      <c r="BZ268" s="139"/>
      <c r="CA268" s="139"/>
    </row>
    <row r="269" spans="1:79" ht="23.1" customHeight="1">
      <c r="A269" s="139"/>
      <c r="B269" s="139"/>
      <c r="C269" s="139"/>
      <c r="D269" s="139"/>
      <c r="E269" s="139"/>
      <c r="F269" s="139"/>
      <c r="G269" s="139"/>
      <c r="H269" s="139"/>
      <c r="I269" s="139"/>
      <c r="J269" s="139"/>
      <c r="K269" s="139"/>
      <c r="L269" s="139"/>
      <c r="M269" s="139"/>
      <c r="N269" s="139"/>
      <c r="O269" s="139"/>
      <c r="P269" s="139"/>
      <c r="Q269" s="139"/>
      <c r="R269" s="139"/>
      <c r="S269" s="139"/>
      <c r="T269" s="139"/>
      <c r="U269" s="139"/>
      <c r="V269" s="139"/>
      <c r="W269" s="139"/>
      <c r="X269" s="139"/>
      <c r="Y269" s="139"/>
      <c r="Z269" s="139"/>
      <c r="AA269" s="139"/>
      <c r="AB269" s="139"/>
      <c r="AC269" s="139"/>
      <c r="AD269" s="139"/>
      <c r="AE269" s="139"/>
      <c r="AF269" s="139"/>
      <c r="AG269" s="139"/>
      <c r="AH269" s="139"/>
      <c r="AI269" s="139"/>
      <c r="AJ269" s="139"/>
      <c r="AK269" s="139"/>
      <c r="AL269" s="139"/>
      <c r="AM269" s="139"/>
      <c r="AN269" s="139"/>
      <c r="AO269" s="139"/>
      <c r="AP269" s="139"/>
      <c r="AQ269" s="139"/>
      <c r="AR269" s="139"/>
      <c r="AS269" s="139"/>
      <c r="AT269" s="139"/>
      <c r="AU269" s="139"/>
      <c r="AV269" s="139"/>
      <c r="AW269" s="139"/>
      <c r="AX269" s="139"/>
      <c r="AY269" s="139"/>
      <c r="AZ269" s="139"/>
      <c r="BA269" s="139"/>
      <c r="BB269" s="139"/>
      <c r="BC269" s="139"/>
      <c r="BD269" s="139"/>
      <c r="BE269" s="139"/>
      <c r="BF269" s="139"/>
      <c r="BG269" s="139"/>
      <c r="BH269" s="139"/>
      <c r="BI269" s="139"/>
      <c r="BJ269" s="139"/>
      <c r="BK269" s="139"/>
      <c r="BL269" s="139"/>
      <c r="BM269" s="139"/>
      <c r="BN269" s="139"/>
      <c r="BO269" s="139"/>
      <c r="BP269" s="139"/>
      <c r="BQ269" s="139"/>
      <c r="BR269" s="139"/>
      <c r="BS269" s="139"/>
      <c r="BT269" s="139"/>
      <c r="BU269" s="139"/>
      <c r="BV269" s="139"/>
      <c r="BW269" s="139"/>
      <c r="BX269" s="139"/>
      <c r="BY269" s="139"/>
      <c r="BZ269" s="139"/>
      <c r="CA269" s="139"/>
    </row>
    <row r="270" spans="1:79" ht="23.1" customHeight="1">
      <c r="A270" s="139"/>
      <c r="B270" s="139"/>
      <c r="C270" s="139"/>
      <c r="D270" s="139"/>
      <c r="E270" s="139"/>
      <c r="F270" s="139"/>
      <c r="G270" s="139"/>
      <c r="H270" s="139"/>
      <c r="I270" s="139"/>
      <c r="J270" s="139"/>
      <c r="K270" s="139"/>
      <c r="L270" s="139"/>
      <c r="M270" s="139"/>
      <c r="N270" s="139"/>
      <c r="O270" s="139"/>
      <c r="P270" s="139"/>
      <c r="Q270" s="139"/>
      <c r="R270" s="139"/>
      <c r="S270" s="139"/>
      <c r="T270" s="139"/>
      <c r="U270" s="139"/>
      <c r="V270" s="139"/>
      <c r="W270" s="139"/>
      <c r="X270" s="139"/>
      <c r="Y270" s="139"/>
      <c r="Z270" s="139"/>
      <c r="AA270" s="139"/>
      <c r="AB270" s="139"/>
      <c r="AC270" s="139"/>
      <c r="AD270" s="139"/>
      <c r="AE270" s="139"/>
      <c r="AF270" s="139"/>
      <c r="AG270" s="139"/>
      <c r="AH270" s="139"/>
      <c r="AI270" s="139"/>
      <c r="AJ270" s="139"/>
      <c r="AK270" s="139"/>
      <c r="AL270" s="139"/>
      <c r="AM270" s="139"/>
      <c r="AN270" s="139"/>
      <c r="AO270" s="139"/>
      <c r="AP270" s="139"/>
      <c r="AQ270" s="139"/>
      <c r="AR270" s="139"/>
      <c r="AS270" s="139"/>
      <c r="AT270" s="139"/>
      <c r="AU270" s="139"/>
      <c r="AV270" s="139"/>
      <c r="AW270" s="139"/>
      <c r="AX270" s="139"/>
      <c r="AY270" s="139"/>
      <c r="AZ270" s="139"/>
      <c r="BA270" s="139"/>
      <c r="BB270" s="139"/>
      <c r="BC270" s="139"/>
      <c r="BD270" s="139"/>
      <c r="BE270" s="139"/>
      <c r="BF270" s="139"/>
      <c r="BG270" s="139"/>
      <c r="BH270" s="139"/>
      <c r="BI270" s="139"/>
      <c r="BJ270" s="139"/>
      <c r="BK270" s="139"/>
      <c r="BL270" s="139"/>
      <c r="BM270" s="139"/>
      <c r="BN270" s="139"/>
      <c r="BO270" s="139"/>
      <c r="BP270" s="139"/>
      <c r="BQ270" s="139"/>
      <c r="BR270" s="139"/>
      <c r="BS270" s="139"/>
      <c r="BT270" s="139"/>
      <c r="BU270" s="139"/>
      <c r="BV270" s="139"/>
      <c r="BW270" s="139"/>
      <c r="BX270" s="139"/>
      <c r="BY270" s="139"/>
      <c r="BZ270" s="139"/>
      <c r="CA270" s="139"/>
    </row>
    <row r="271" spans="1:79" ht="23.1" customHeight="1">
      <c r="A271" s="139"/>
      <c r="B271" s="139"/>
      <c r="C271" s="139"/>
      <c r="D271" s="139"/>
      <c r="E271" s="139"/>
      <c r="F271" s="139"/>
      <c r="G271" s="139"/>
      <c r="H271" s="139"/>
      <c r="I271" s="139"/>
      <c r="J271" s="139"/>
      <c r="K271" s="139"/>
      <c r="L271" s="139"/>
      <c r="M271" s="139"/>
      <c r="N271" s="139"/>
      <c r="O271" s="139"/>
      <c r="P271" s="139"/>
      <c r="Q271" s="139"/>
      <c r="R271" s="139"/>
      <c r="S271" s="139"/>
      <c r="T271" s="139"/>
      <c r="U271" s="139"/>
      <c r="V271" s="139"/>
      <c r="W271" s="139"/>
      <c r="X271" s="139"/>
      <c r="Y271" s="139"/>
      <c r="Z271" s="139"/>
      <c r="AA271" s="139"/>
      <c r="AB271" s="139"/>
      <c r="AC271" s="139"/>
      <c r="AD271" s="139"/>
      <c r="AE271" s="139"/>
      <c r="AF271" s="139"/>
      <c r="AG271" s="139"/>
      <c r="AH271" s="139"/>
      <c r="AI271" s="139"/>
      <c r="AJ271" s="139"/>
      <c r="AK271" s="139"/>
      <c r="AL271" s="139"/>
      <c r="AM271" s="139"/>
      <c r="AN271" s="139"/>
      <c r="AO271" s="139"/>
      <c r="AP271" s="139"/>
      <c r="AQ271" s="139"/>
      <c r="AR271" s="139"/>
      <c r="AS271" s="139"/>
      <c r="AT271" s="139"/>
      <c r="AU271" s="139"/>
      <c r="AV271" s="139"/>
      <c r="AW271" s="139"/>
      <c r="AX271" s="139"/>
      <c r="AY271" s="139"/>
      <c r="AZ271" s="139"/>
      <c r="BA271" s="139"/>
      <c r="BB271" s="139"/>
      <c r="BC271" s="139"/>
      <c r="BD271" s="139"/>
      <c r="BE271" s="139"/>
      <c r="BF271" s="139"/>
      <c r="BG271" s="139"/>
      <c r="BH271" s="139"/>
      <c r="BI271" s="139"/>
      <c r="BJ271" s="139"/>
      <c r="BK271" s="139"/>
      <c r="BL271" s="139"/>
      <c r="BM271" s="139"/>
      <c r="BN271" s="139"/>
      <c r="BO271" s="139"/>
      <c r="BP271" s="139"/>
      <c r="BQ271" s="139"/>
      <c r="BR271" s="139"/>
      <c r="BS271" s="139"/>
      <c r="BT271" s="139"/>
      <c r="BU271" s="139"/>
      <c r="BV271" s="139"/>
      <c r="BW271" s="139"/>
      <c r="BX271" s="139"/>
      <c r="BY271" s="139"/>
      <c r="BZ271" s="139"/>
      <c r="CA271" s="139"/>
    </row>
    <row r="272" spans="1:79" ht="23.1" customHeight="1">
      <c r="A272" s="139"/>
      <c r="B272" s="139"/>
      <c r="C272" s="139"/>
      <c r="D272" s="139"/>
      <c r="E272" s="139"/>
      <c r="F272" s="139"/>
      <c r="G272" s="139"/>
      <c r="H272" s="139"/>
      <c r="I272" s="139"/>
      <c r="J272" s="139"/>
      <c r="K272" s="139"/>
      <c r="L272" s="139"/>
      <c r="M272" s="139"/>
      <c r="N272" s="139"/>
      <c r="O272" s="139"/>
      <c r="P272" s="139"/>
      <c r="Q272" s="139"/>
      <c r="R272" s="139"/>
      <c r="S272" s="139"/>
      <c r="T272" s="139"/>
      <c r="U272" s="139"/>
      <c r="V272" s="139"/>
      <c r="W272" s="139"/>
      <c r="X272" s="139"/>
      <c r="Y272" s="139"/>
      <c r="Z272" s="139"/>
      <c r="AA272" s="139"/>
      <c r="AB272" s="139"/>
      <c r="AC272" s="139"/>
      <c r="AD272" s="139"/>
      <c r="AE272" s="139"/>
      <c r="AF272" s="139"/>
      <c r="AG272" s="139"/>
      <c r="AH272" s="139"/>
      <c r="AI272" s="139"/>
      <c r="AJ272" s="139"/>
      <c r="AK272" s="139"/>
      <c r="AL272" s="139"/>
      <c r="AM272" s="139"/>
      <c r="AN272" s="139"/>
      <c r="AO272" s="139"/>
      <c r="AP272" s="139"/>
      <c r="AQ272" s="139"/>
      <c r="AR272" s="139"/>
      <c r="AS272" s="139"/>
      <c r="AT272" s="139"/>
      <c r="AU272" s="139"/>
      <c r="AV272" s="139"/>
      <c r="AW272" s="139"/>
      <c r="AX272" s="139"/>
      <c r="AY272" s="139"/>
      <c r="AZ272" s="139"/>
      <c r="BA272" s="139"/>
      <c r="BB272" s="139"/>
      <c r="BC272" s="139"/>
      <c r="BD272" s="139"/>
      <c r="BE272" s="139"/>
      <c r="BF272" s="139"/>
      <c r="BG272" s="139"/>
      <c r="BH272" s="139"/>
      <c r="BI272" s="139"/>
      <c r="BJ272" s="139"/>
      <c r="BK272" s="139"/>
      <c r="BL272" s="139"/>
      <c r="BM272" s="139"/>
      <c r="BN272" s="139"/>
      <c r="BO272" s="139"/>
      <c r="BP272" s="139"/>
      <c r="BQ272" s="139"/>
      <c r="BR272" s="139"/>
      <c r="BS272" s="139"/>
      <c r="BT272" s="139"/>
      <c r="BU272" s="139"/>
      <c r="BV272" s="139"/>
      <c r="BW272" s="139"/>
      <c r="BX272" s="139"/>
      <c r="BY272" s="139"/>
      <c r="BZ272" s="139"/>
      <c r="CA272" s="139"/>
    </row>
    <row r="273" ht="23.1" customHeight="1"/>
    <row r="274" ht="23.1" customHeight="1"/>
    <row r="275" ht="23.1" customHeight="1"/>
    <row r="276" ht="23.1" customHeight="1"/>
    <row r="277" ht="23.1" customHeight="1"/>
    <row r="278" ht="23.1" customHeight="1"/>
    <row r="279" ht="23.1" customHeight="1"/>
    <row r="280" ht="23.1" customHeight="1"/>
    <row r="281" ht="23.1" customHeight="1"/>
    <row r="282" ht="23.1" customHeight="1"/>
    <row r="283" ht="23.1" customHeight="1"/>
    <row r="284" ht="23.1" customHeight="1"/>
    <row r="285" ht="23.1" customHeight="1"/>
    <row r="286" ht="23.1" customHeight="1"/>
    <row r="287" ht="23.1" customHeight="1"/>
    <row r="288" ht="23.1" customHeight="1"/>
    <row r="289" ht="23.1" customHeight="1"/>
    <row r="290" ht="23.1" customHeight="1"/>
    <row r="291" ht="23.1" customHeight="1"/>
    <row r="292" ht="23.1" customHeight="1"/>
    <row r="293" ht="23.1" customHeight="1"/>
    <row r="294" ht="23.1" customHeight="1"/>
    <row r="295" ht="23.1" customHeight="1"/>
    <row r="296" ht="23.1" customHeight="1"/>
    <row r="297" ht="23.1" customHeight="1"/>
    <row r="298" ht="23.1" customHeight="1"/>
    <row r="299" ht="23.1" customHeight="1"/>
    <row r="300" ht="23.1" customHeight="1"/>
    <row r="301" ht="23.1" customHeight="1"/>
    <row r="302" ht="23.1" customHeight="1"/>
    <row r="303" ht="23.1" customHeight="1"/>
    <row r="304" ht="23.1" customHeight="1"/>
    <row r="305" ht="23.1" customHeight="1"/>
    <row r="306" ht="23.1" customHeight="1"/>
    <row r="307" ht="23.1" customHeight="1"/>
    <row r="308" ht="23.1" customHeight="1"/>
    <row r="309" ht="23.1" customHeight="1"/>
    <row r="310" ht="23.1" customHeight="1"/>
    <row r="311" ht="23.1" customHeight="1"/>
    <row r="312" ht="23.1" customHeight="1"/>
    <row r="313" ht="23.1" customHeight="1"/>
    <row r="314" ht="23.1" customHeight="1"/>
    <row r="315" ht="23.1" customHeight="1"/>
    <row r="316" ht="23.1" customHeight="1"/>
    <row r="317" ht="23.1" customHeight="1"/>
    <row r="318" ht="23.1" customHeight="1"/>
    <row r="319" ht="23.1" customHeight="1"/>
    <row r="320" ht="23.1" customHeight="1"/>
    <row r="321" ht="23.1" customHeight="1"/>
    <row r="322" ht="23.1" customHeight="1"/>
    <row r="323" ht="23.1" customHeight="1"/>
    <row r="324" ht="23.1" customHeight="1"/>
    <row r="325" ht="23.1" customHeight="1"/>
    <row r="326" ht="23.1" customHeight="1"/>
    <row r="327" ht="23.1" customHeight="1"/>
    <row r="328" ht="23.1" customHeight="1"/>
    <row r="329" ht="23.1" customHeight="1"/>
    <row r="330" ht="23.1" customHeight="1"/>
    <row r="331" ht="23.1" customHeight="1"/>
    <row r="332" ht="23.1" customHeight="1"/>
    <row r="333" ht="23.1" customHeight="1"/>
    <row r="334" ht="23.1" customHeight="1"/>
    <row r="335" ht="23.1" customHeight="1"/>
    <row r="336" ht="23.1" customHeight="1"/>
    <row r="337" ht="23.1" customHeight="1"/>
    <row r="338" ht="23.1" customHeight="1"/>
    <row r="339" ht="23.1" customHeight="1"/>
    <row r="340" ht="23.1" customHeight="1"/>
    <row r="341" ht="23.1" customHeight="1"/>
    <row r="342" ht="23.1" customHeight="1"/>
    <row r="343" ht="23.1" customHeight="1"/>
    <row r="344" ht="23.1" customHeight="1"/>
    <row r="345" ht="23.1" customHeight="1"/>
    <row r="346" ht="23.1" customHeight="1"/>
    <row r="347" ht="23.1" customHeight="1"/>
    <row r="348" ht="23.1" customHeight="1"/>
    <row r="349" ht="23.1" customHeight="1"/>
    <row r="350" ht="23.1" customHeight="1"/>
    <row r="351" ht="23.1" customHeight="1"/>
    <row r="352" ht="23.1" customHeight="1"/>
    <row r="353" ht="23.1" customHeight="1"/>
    <row r="354" ht="23.1" customHeight="1"/>
    <row r="355" ht="23.1" customHeight="1"/>
    <row r="356" ht="23.1" customHeight="1"/>
    <row r="357" ht="23.1" customHeight="1"/>
    <row r="358" ht="23.1" customHeight="1"/>
    <row r="359" ht="23.1" customHeight="1"/>
    <row r="360" ht="23.1" customHeight="1"/>
    <row r="361" ht="23.1" customHeight="1"/>
    <row r="362" ht="23.1" customHeight="1"/>
    <row r="363" ht="23.1" customHeight="1"/>
    <row r="364" ht="23.1" customHeight="1"/>
    <row r="365" ht="23.1" customHeight="1"/>
    <row r="366" ht="23.1" customHeight="1"/>
    <row r="367" ht="23.1" customHeight="1"/>
    <row r="368" ht="23.1" customHeight="1"/>
    <row r="369" ht="23.1" customHeight="1"/>
    <row r="370" ht="23.1" customHeight="1"/>
    <row r="371" ht="23.1" customHeight="1"/>
    <row r="372" ht="23.1" customHeight="1"/>
    <row r="373" ht="23.1" customHeight="1"/>
    <row r="374" ht="23.1" customHeight="1"/>
    <row r="375" ht="23.1" customHeight="1"/>
    <row r="376" ht="23.1" customHeight="1"/>
    <row r="377" ht="23.1" customHeight="1"/>
    <row r="378" ht="23.1" customHeight="1"/>
    <row r="379" ht="23.1" customHeight="1"/>
    <row r="380" ht="23.1" customHeight="1"/>
    <row r="381" ht="23.1" customHeight="1"/>
    <row r="382" ht="23.1" customHeight="1"/>
    <row r="383" ht="23.1" customHeight="1"/>
    <row r="384" ht="23.1" customHeight="1"/>
    <row r="385" ht="23.1" customHeight="1"/>
    <row r="386" ht="23.1" customHeight="1"/>
    <row r="387" ht="23.1" customHeight="1"/>
    <row r="388" ht="23.1" customHeight="1"/>
    <row r="389" ht="23.1" customHeight="1"/>
    <row r="390" ht="23.1" customHeight="1"/>
    <row r="391" ht="23.1" customHeight="1"/>
    <row r="392" ht="23.1" customHeight="1"/>
    <row r="393" ht="23.1" customHeight="1"/>
    <row r="394" ht="23.1" customHeight="1"/>
    <row r="395" ht="23.1" customHeight="1"/>
    <row r="396" ht="23.1" customHeight="1"/>
    <row r="397" ht="23.1" customHeight="1"/>
    <row r="398" ht="23.1" customHeight="1"/>
    <row r="399" ht="23.1" customHeight="1"/>
    <row r="400" ht="23.1" customHeight="1"/>
    <row r="401" ht="23.1" customHeight="1"/>
    <row r="402" ht="23.1" customHeight="1"/>
    <row r="403" ht="23.1" customHeight="1"/>
    <row r="404" ht="23.1" customHeight="1"/>
    <row r="405" ht="23.1" customHeight="1"/>
    <row r="406" ht="23.1" customHeight="1"/>
    <row r="407" ht="23.1" customHeight="1"/>
    <row r="408" ht="23.1" customHeight="1"/>
    <row r="409" ht="23.1" customHeight="1"/>
    <row r="410" ht="23.1" customHeight="1"/>
    <row r="411" ht="23.1" customHeight="1"/>
    <row r="412" ht="23.1" customHeight="1"/>
    <row r="413" ht="23.1" customHeight="1"/>
    <row r="414" ht="23.1" customHeight="1"/>
    <row r="415" ht="23.1" customHeight="1"/>
    <row r="416" ht="23.1" customHeight="1"/>
    <row r="417" ht="23.1" customHeight="1"/>
    <row r="418" ht="23.1" customHeight="1"/>
    <row r="419" ht="23.1" customHeight="1"/>
    <row r="420" ht="23.1" customHeight="1"/>
    <row r="421" ht="23.1" customHeight="1"/>
    <row r="422" ht="23.1" customHeight="1"/>
    <row r="423" ht="23.1" customHeight="1"/>
    <row r="424" ht="23.1" customHeight="1"/>
    <row r="425" ht="23.1" customHeight="1"/>
    <row r="426" ht="23.1" customHeight="1"/>
    <row r="427" ht="23.1" customHeight="1"/>
    <row r="428" ht="23.1" customHeight="1"/>
    <row r="429" ht="23.1" customHeight="1"/>
    <row r="430" ht="23.1" customHeight="1"/>
    <row r="431" ht="23.1" customHeight="1"/>
    <row r="432" ht="23.1" customHeight="1"/>
    <row r="433" ht="23.1" customHeight="1"/>
    <row r="434" ht="23.1" customHeight="1"/>
    <row r="435" ht="23.1" customHeight="1"/>
    <row r="436" ht="23.1" customHeight="1"/>
    <row r="437" ht="23.1" customHeight="1"/>
    <row r="438" ht="23.1" customHeight="1"/>
    <row r="439" ht="23.1" customHeight="1"/>
    <row r="440" ht="23.1" customHeight="1"/>
    <row r="441" ht="23.1" customHeight="1"/>
    <row r="442" ht="23.1" customHeight="1"/>
    <row r="443" ht="23.1" customHeight="1"/>
    <row r="444" ht="23.1" customHeight="1"/>
    <row r="445" ht="23.1" customHeight="1"/>
    <row r="446" ht="23.1" customHeight="1"/>
    <row r="447" ht="23.1" customHeight="1"/>
    <row r="448" ht="23.1" customHeight="1"/>
    <row r="449" ht="23.1" customHeight="1"/>
    <row r="450" ht="23.1" customHeight="1"/>
    <row r="451" ht="23.1" customHeight="1"/>
    <row r="452" ht="23.1" customHeight="1"/>
    <row r="453" ht="23.1" customHeight="1"/>
    <row r="454" ht="23.1" customHeight="1"/>
    <row r="455" ht="23.1" customHeight="1"/>
    <row r="456" ht="23.1" customHeight="1"/>
    <row r="457" ht="23.1" customHeight="1"/>
    <row r="458" ht="23.1" customHeight="1"/>
    <row r="459" ht="23.1" customHeight="1"/>
    <row r="460" ht="23.1" customHeight="1"/>
    <row r="461" ht="23.1" customHeight="1"/>
    <row r="462" ht="23.1" customHeight="1"/>
    <row r="463" ht="23.1" customHeight="1"/>
    <row r="464" ht="23.1" customHeight="1"/>
    <row r="465" ht="23.1" customHeight="1"/>
    <row r="466" ht="23.1" customHeight="1"/>
    <row r="467" ht="23.1" customHeight="1"/>
    <row r="468" ht="23.1" customHeight="1"/>
    <row r="469" ht="23.1" customHeight="1"/>
    <row r="470" ht="23.1" customHeight="1"/>
    <row r="471" ht="23.1" customHeight="1"/>
    <row r="472" ht="23.1" customHeight="1"/>
    <row r="473" ht="23.1" customHeight="1"/>
    <row r="474" ht="23.1" customHeight="1"/>
    <row r="475" ht="23.1" customHeight="1"/>
    <row r="476" ht="23.1" customHeight="1"/>
    <row r="477" ht="23.1" customHeight="1"/>
    <row r="478" ht="23.1" customHeight="1"/>
    <row r="479" ht="23.1" customHeight="1"/>
    <row r="480" ht="23.1" customHeight="1"/>
    <row r="481" ht="23.1" customHeight="1"/>
    <row r="482" ht="23.1" customHeight="1"/>
    <row r="483" ht="23.1" customHeight="1"/>
    <row r="484" ht="23.1" customHeight="1"/>
    <row r="485" ht="23.1" customHeight="1"/>
    <row r="486" ht="23.1" customHeight="1"/>
    <row r="487" ht="23.1" customHeight="1"/>
    <row r="488" ht="23.1" customHeight="1"/>
    <row r="489" ht="23.1" customHeight="1"/>
    <row r="490" ht="23.1" customHeight="1"/>
    <row r="491" ht="23.1" customHeight="1"/>
    <row r="492" ht="23.1" customHeight="1"/>
    <row r="493" ht="23.1" customHeight="1"/>
    <row r="494" ht="23.1" customHeight="1"/>
    <row r="495" ht="23.1" customHeight="1"/>
    <row r="496" ht="23.1" customHeight="1"/>
    <row r="497" ht="23.1" customHeight="1"/>
    <row r="498" ht="23.1" customHeight="1"/>
    <row r="499" ht="23.1" customHeight="1"/>
    <row r="500" ht="23.1" customHeight="1"/>
    <row r="501" ht="23.1" customHeight="1"/>
    <row r="502" ht="23.1" customHeight="1"/>
    <row r="503" ht="23.1" customHeight="1"/>
    <row r="504" ht="23.1" customHeight="1"/>
    <row r="505" ht="23.1" customHeight="1"/>
    <row r="506" ht="23.1" customHeight="1"/>
    <row r="507" ht="23.1" customHeight="1"/>
    <row r="508" ht="23.1" customHeight="1"/>
    <row r="509" ht="23.1" customHeight="1"/>
    <row r="510" ht="23.1" customHeight="1"/>
    <row r="511" ht="23.1" customHeight="1"/>
    <row r="512" ht="23.1" customHeight="1"/>
    <row r="513" ht="23.1" customHeight="1"/>
    <row r="514" ht="23.1" customHeight="1"/>
    <row r="515" ht="23.1" customHeight="1"/>
    <row r="516" ht="23.1" customHeight="1"/>
    <row r="517" ht="23.1" customHeight="1"/>
    <row r="518" ht="23.1" customHeight="1"/>
    <row r="519" ht="23.1" customHeight="1"/>
    <row r="520" ht="23.1" customHeight="1"/>
    <row r="521" ht="23.1" customHeight="1"/>
    <row r="522" ht="23.1" customHeight="1"/>
    <row r="523" ht="23.1" customHeight="1"/>
    <row r="524" ht="23.1" customHeight="1"/>
    <row r="525" ht="23.1" customHeight="1"/>
    <row r="526" ht="23.1" customHeight="1"/>
    <row r="527" ht="23.1" customHeight="1"/>
    <row r="528" ht="23.1" customHeight="1"/>
    <row r="529" ht="23.1" customHeight="1"/>
    <row r="530" ht="23.1" customHeight="1"/>
    <row r="531" ht="23.1" customHeight="1"/>
    <row r="532" ht="23.1" customHeight="1"/>
    <row r="533" ht="23.1" customHeight="1"/>
    <row r="534" ht="23.1" customHeight="1"/>
    <row r="535" ht="23.1" customHeight="1"/>
    <row r="536" ht="23.1" customHeight="1"/>
    <row r="537" ht="23.1" customHeight="1"/>
    <row r="538" ht="23.1" customHeight="1"/>
    <row r="539" ht="23.1" customHeight="1"/>
    <row r="540" ht="23.1" customHeight="1"/>
    <row r="541" ht="23.1" customHeight="1"/>
    <row r="542" ht="23.1" customHeight="1"/>
    <row r="543" ht="23.1" customHeight="1"/>
    <row r="544" ht="23.1" customHeight="1"/>
    <row r="545" ht="23.1" customHeight="1"/>
    <row r="546" ht="23.1" customHeight="1"/>
    <row r="547" ht="23.1" customHeight="1"/>
    <row r="548" ht="23.1" customHeight="1"/>
    <row r="549" ht="23.1" customHeight="1"/>
    <row r="550" ht="23.1" customHeight="1"/>
    <row r="551" ht="23.1" customHeight="1"/>
    <row r="552" ht="23.1" customHeight="1"/>
    <row r="553" ht="23.1" customHeight="1"/>
    <row r="554" ht="23.1" customHeight="1"/>
    <row r="555" ht="23.1" customHeight="1"/>
    <row r="556" ht="23.1" customHeight="1"/>
    <row r="557" ht="23.1" customHeight="1"/>
    <row r="558" ht="23.1" customHeight="1"/>
    <row r="559" ht="23.1" customHeight="1"/>
    <row r="560" ht="23.1" customHeight="1"/>
    <row r="561" ht="23.1" customHeight="1"/>
    <row r="562" ht="23.1" customHeight="1"/>
    <row r="563" ht="23.1" customHeight="1"/>
    <row r="564" ht="23.1" customHeight="1"/>
    <row r="565" ht="23.1" customHeight="1"/>
    <row r="566" ht="23.1" customHeight="1"/>
    <row r="567" ht="23.1" customHeight="1"/>
    <row r="568" ht="23.1" customHeight="1"/>
    <row r="569" ht="23.1" customHeight="1"/>
    <row r="570" ht="23.1" customHeight="1"/>
    <row r="571" ht="23.1" customHeight="1"/>
    <row r="572" ht="23.1" customHeight="1"/>
    <row r="573" ht="23.1" customHeight="1"/>
    <row r="574" ht="23.1" customHeight="1"/>
    <row r="575" ht="23.1" customHeight="1"/>
    <row r="576" ht="23.1" customHeight="1"/>
    <row r="577" ht="23.1" customHeight="1"/>
    <row r="578" ht="23.1" customHeight="1"/>
    <row r="579" ht="23.1" customHeight="1"/>
    <row r="580" ht="23.1" customHeight="1"/>
    <row r="581" ht="23.1" customHeight="1"/>
    <row r="582" ht="23.1" customHeight="1"/>
    <row r="583" ht="23.1" customHeight="1"/>
    <row r="584" ht="23.1" customHeight="1"/>
    <row r="585" ht="23.1" customHeight="1"/>
    <row r="586" ht="23.1" customHeight="1"/>
    <row r="587" ht="23.1" customHeight="1"/>
    <row r="588" ht="23.1" customHeight="1"/>
    <row r="589" ht="23.1" customHeight="1"/>
    <row r="590" ht="23.1" customHeight="1"/>
    <row r="591" ht="23.1" customHeight="1"/>
    <row r="592" ht="23.1" customHeight="1"/>
    <row r="593" ht="23.1" customHeight="1"/>
    <row r="594" ht="23.1" customHeight="1"/>
    <row r="595" ht="23.1" customHeight="1"/>
    <row r="596" ht="23.1" customHeight="1"/>
    <row r="597" ht="23.1" customHeight="1"/>
    <row r="598" ht="23.1" customHeight="1"/>
    <row r="599" ht="23.1" customHeight="1"/>
    <row r="600" ht="23.1" customHeight="1"/>
    <row r="601" ht="23.1" customHeight="1"/>
    <row r="602" ht="23.1" customHeight="1"/>
    <row r="603" ht="23.1" customHeight="1"/>
    <row r="604" ht="23.1" customHeight="1"/>
    <row r="605" ht="23.1" customHeight="1"/>
    <row r="606" ht="23.1" customHeight="1"/>
    <row r="607" ht="23.1" customHeight="1"/>
    <row r="608" ht="23.1" customHeight="1"/>
    <row r="609" ht="23.1" customHeight="1"/>
    <row r="610" ht="23.1" customHeight="1"/>
    <row r="611" ht="23.1" customHeight="1"/>
    <row r="612" ht="23.1" customHeight="1"/>
    <row r="613" ht="23.1" customHeight="1"/>
    <row r="614" ht="23.1" customHeight="1"/>
    <row r="615" ht="23.1" customHeight="1"/>
    <row r="616" ht="23.1" customHeight="1"/>
    <row r="617" ht="23.1" customHeight="1"/>
    <row r="618" ht="23.1" customHeight="1"/>
    <row r="619" ht="23.1" customHeight="1"/>
    <row r="620" ht="23.1" customHeight="1"/>
    <row r="621" ht="23.1" customHeight="1"/>
    <row r="622" ht="23.1" customHeight="1"/>
    <row r="623" ht="23.1" customHeight="1"/>
    <row r="624" ht="23.1" customHeight="1"/>
    <row r="625" ht="23.1" customHeight="1"/>
    <row r="626" ht="23.1" customHeight="1"/>
    <row r="627" ht="23.1" customHeight="1"/>
    <row r="628" ht="23.1" customHeight="1"/>
    <row r="629" ht="23.1" customHeight="1"/>
    <row r="630" ht="23.1" customHeight="1"/>
    <row r="631" ht="23.1" customHeight="1"/>
    <row r="632" ht="23.1" customHeight="1"/>
    <row r="633" ht="23.1" customHeight="1"/>
    <row r="634" ht="23.1" customHeight="1"/>
    <row r="635" ht="23.1" customHeight="1"/>
    <row r="636" ht="23.1" customHeight="1"/>
    <row r="637" ht="23.1" customHeight="1"/>
    <row r="638" ht="23.1" customHeight="1"/>
    <row r="639" ht="23.1" customHeight="1"/>
    <row r="640" ht="23.1" customHeight="1"/>
    <row r="641" ht="23.1" customHeight="1"/>
    <row r="642" ht="23.1" customHeight="1"/>
    <row r="643" ht="23.1" customHeight="1"/>
    <row r="644" ht="23.1" customHeight="1"/>
    <row r="645" ht="23.1" customHeight="1"/>
    <row r="646" ht="23.1" customHeight="1"/>
    <row r="647" ht="23.1" customHeight="1"/>
    <row r="648" ht="23.1" customHeight="1"/>
    <row r="649" ht="23.1" customHeight="1"/>
    <row r="650" ht="23.1" customHeight="1"/>
    <row r="651" ht="23.1" customHeight="1"/>
    <row r="652" ht="23.1" customHeight="1"/>
    <row r="653" ht="23.1" customHeight="1"/>
    <row r="654" ht="23.1" customHeight="1"/>
    <row r="655" ht="23.1" customHeight="1"/>
    <row r="656" ht="23.1" customHeight="1"/>
    <row r="657" ht="23.1" customHeight="1"/>
    <row r="658" ht="23.1" customHeight="1"/>
    <row r="659" ht="23.1" customHeight="1"/>
    <row r="660" ht="23.1" customHeight="1"/>
    <row r="661" ht="23.1" customHeight="1"/>
    <row r="662" ht="23.1" customHeight="1"/>
    <row r="663" ht="23.1" customHeight="1"/>
    <row r="664" ht="23.1" customHeight="1"/>
    <row r="665" ht="23.1" customHeight="1"/>
    <row r="666" ht="23.1" customHeight="1"/>
    <row r="667" ht="23.1" customHeight="1"/>
    <row r="668" ht="23.1" customHeight="1"/>
    <row r="669" ht="23.1" customHeight="1"/>
    <row r="670" ht="23.1" customHeight="1"/>
    <row r="671" ht="23.1" customHeight="1"/>
    <row r="672" ht="23.1" customHeight="1"/>
    <row r="673" ht="23.1" customHeight="1"/>
    <row r="674" ht="23.1" customHeight="1"/>
    <row r="675" ht="23.1" customHeight="1"/>
    <row r="676" ht="23.1" customHeight="1"/>
    <row r="677" ht="23.1" customHeight="1"/>
    <row r="678" ht="23.1" customHeight="1"/>
    <row r="679" ht="23.1" customHeight="1"/>
    <row r="680" ht="23.1" customHeight="1"/>
    <row r="681" ht="23.1" customHeight="1"/>
    <row r="682" ht="23.1" customHeight="1"/>
    <row r="683" ht="23.1" customHeight="1"/>
    <row r="684" ht="23.1" customHeight="1"/>
    <row r="685" ht="23.1" customHeight="1"/>
    <row r="686" ht="23.1" customHeight="1"/>
    <row r="687" ht="23.1" customHeight="1"/>
    <row r="688" ht="23.1" customHeight="1"/>
    <row r="689" ht="23.1" customHeight="1"/>
    <row r="690" ht="23.1" customHeight="1"/>
    <row r="691" ht="23.1" customHeight="1"/>
    <row r="692" ht="23.1" customHeight="1"/>
    <row r="693" ht="23.1" customHeight="1"/>
    <row r="694" ht="23.1" customHeight="1"/>
    <row r="695" ht="23.1" customHeight="1"/>
    <row r="696" ht="23.1" customHeight="1"/>
    <row r="697" ht="23.1" customHeight="1"/>
    <row r="698" ht="23.1" customHeight="1"/>
    <row r="699" ht="23.1" customHeight="1"/>
    <row r="700" ht="23.1" customHeight="1"/>
    <row r="701" ht="23.1" customHeight="1"/>
    <row r="702" ht="23.1" customHeight="1"/>
    <row r="703" ht="23.1" customHeight="1"/>
    <row r="704" ht="23.1" customHeight="1"/>
    <row r="705" ht="23.1" customHeight="1"/>
    <row r="706" ht="23.1" customHeight="1"/>
    <row r="707" ht="23.1" customHeight="1"/>
    <row r="708" ht="23.1" customHeight="1"/>
    <row r="709" ht="23.1" customHeight="1"/>
    <row r="710" ht="23.1" customHeight="1"/>
    <row r="711" ht="23.1" customHeight="1"/>
    <row r="712" ht="23.1" customHeight="1"/>
    <row r="713" ht="23.1" customHeight="1"/>
    <row r="714" ht="23.1" customHeight="1"/>
    <row r="715" ht="23.1" customHeight="1"/>
    <row r="716" ht="23.1" customHeight="1"/>
    <row r="717" ht="23.1" customHeight="1"/>
    <row r="718" ht="23.1" customHeight="1"/>
    <row r="719" ht="23.1" customHeight="1"/>
    <row r="720" ht="23.1" customHeight="1"/>
    <row r="721" ht="23.1" customHeight="1"/>
    <row r="722" ht="23.1" customHeight="1"/>
    <row r="723" ht="23.1" customHeight="1"/>
    <row r="724" ht="23.1" customHeight="1"/>
    <row r="725" ht="23.1" customHeight="1"/>
    <row r="726" ht="23.1" customHeight="1"/>
    <row r="727" ht="23.1" customHeight="1"/>
    <row r="728" ht="23.1" customHeight="1"/>
    <row r="729" ht="23.1" customHeight="1"/>
    <row r="730" ht="23.1" customHeight="1"/>
    <row r="731" ht="23.1" customHeight="1"/>
    <row r="732" ht="23.1" customHeight="1"/>
    <row r="733" ht="23.1" customHeight="1"/>
    <row r="734" ht="23.1" customHeight="1"/>
    <row r="735" ht="23.1" customHeight="1"/>
    <row r="736" ht="23.1" customHeight="1"/>
    <row r="737" ht="23.1" customHeight="1"/>
    <row r="738" ht="23.1" customHeight="1"/>
    <row r="739" ht="23.1" customHeight="1"/>
    <row r="740" ht="23.1" customHeight="1"/>
    <row r="741" ht="23.1" customHeight="1"/>
    <row r="742" ht="23.1" customHeight="1"/>
    <row r="743" ht="23.1" customHeight="1"/>
    <row r="744" ht="23.1" customHeight="1"/>
    <row r="745" ht="23.1" customHeight="1"/>
    <row r="746" ht="23.1" customHeight="1"/>
    <row r="747" ht="23.1" customHeight="1"/>
    <row r="748" ht="23.1" customHeight="1"/>
    <row r="749" ht="23.1" customHeight="1"/>
    <row r="750" ht="23.1" customHeight="1"/>
    <row r="751" ht="23.1" customHeight="1"/>
    <row r="752" ht="23.1" customHeight="1"/>
    <row r="753" ht="23.1" customHeight="1"/>
    <row r="754" ht="23.1" customHeight="1"/>
    <row r="755" ht="23.1" customHeight="1"/>
    <row r="756" ht="23.1" customHeight="1"/>
    <row r="757" ht="23.1" customHeight="1"/>
    <row r="758" ht="23.1" customHeight="1"/>
    <row r="759" ht="23.1" customHeight="1"/>
    <row r="760" ht="23.1" customHeight="1"/>
    <row r="761" ht="23.1" customHeight="1"/>
    <row r="762" ht="23.1" customHeight="1"/>
    <row r="763" ht="23.1" customHeight="1"/>
    <row r="764" ht="23.1" customHeight="1"/>
    <row r="765" ht="23.1" customHeight="1"/>
    <row r="766" ht="23.1" customHeight="1"/>
    <row r="767" ht="23.1" customHeight="1"/>
    <row r="768" ht="23.1" customHeight="1"/>
    <row r="769" ht="23.1" customHeight="1"/>
    <row r="770" ht="23.1" customHeight="1"/>
    <row r="771" ht="23.1" customHeight="1"/>
    <row r="772" ht="23.1" customHeight="1"/>
    <row r="773" ht="23.1" customHeight="1"/>
    <row r="774" ht="23.1" customHeight="1"/>
    <row r="775" ht="23.1" customHeight="1"/>
    <row r="776" ht="23.1" customHeight="1"/>
    <row r="777" ht="23.1" customHeight="1"/>
    <row r="778" ht="23.1" customHeight="1"/>
    <row r="779" ht="23.1" customHeight="1"/>
    <row r="780" ht="23.1" customHeight="1"/>
    <row r="781" ht="23.1" customHeight="1"/>
    <row r="782" ht="23.1" customHeight="1"/>
    <row r="783" ht="23.1" customHeight="1"/>
    <row r="784" ht="23.1" customHeight="1"/>
    <row r="785" ht="23.1" customHeight="1"/>
    <row r="786" ht="23.1" customHeight="1"/>
    <row r="787" ht="23.1" customHeight="1"/>
    <row r="788" ht="23.1" customHeight="1"/>
    <row r="789" ht="23.1" customHeight="1"/>
    <row r="790" ht="23.1" customHeight="1"/>
    <row r="791" ht="23.1" customHeight="1"/>
    <row r="792" ht="23.1" customHeight="1"/>
    <row r="793" ht="23.1" customHeight="1"/>
    <row r="794" ht="23.1" customHeight="1"/>
    <row r="795" ht="23.1" customHeight="1"/>
    <row r="796" ht="23.1" customHeight="1"/>
    <row r="797" ht="23.1" customHeight="1"/>
    <row r="798" ht="23.1" customHeight="1"/>
    <row r="799" ht="23.1" customHeight="1"/>
    <row r="800" ht="23.1" customHeight="1"/>
    <row r="801" ht="23.1" customHeight="1"/>
    <row r="802" ht="23.1" customHeight="1"/>
    <row r="803" ht="23.1" customHeight="1"/>
    <row r="804" ht="23.1" customHeight="1"/>
    <row r="805" ht="23.1" customHeight="1"/>
    <row r="806" ht="23.1" customHeight="1"/>
    <row r="807" ht="23.1" customHeight="1"/>
    <row r="808" ht="23.1" customHeight="1"/>
    <row r="809" ht="23.1" customHeight="1"/>
    <row r="810" ht="23.1" customHeight="1"/>
    <row r="811" ht="23.1" customHeight="1"/>
    <row r="812" ht="23.1" customHeight="1"/>
    <row r="813" ht="23.1" customHeight="1"/>
    <row r="814" ht="23.1" customHeight="1"/>
    <row r="815" ht="23.1" customHeight="1"/>
    <row r="816" ht="23.1" customHeight="1"/>
    <row r="817" ht="23.1" customHeight="1"/>
    <row r="818" ht="23.1" customHeight="1"/>
    <row r="819" ht="23.1" customHeight="1"/>
    <row r="820" ht="23.1" customHeight="1"/>
    <row r="821" ht="23.1" customHeight="1"/>
    <row r="822" ht="23.1" customHeight="1"/>
    <row r="823" ht="23.1" customHeight="1"/>
    <row r="824" ht="23.1" customHeight="1"/>
    <row r="825" ht="23.1" customHeight="1"/>
    <row r="826" ht="23.1" customHeight="1"/>
    <row r="827" ht="23.1" customHeight="1"/>
    <row r="828" ht="23.1" customHeight="1"/>
    <row r="829" ht="23.1" customHeight="1"/>
    <row r="830" ht="23.1" customHeight="1"/>
    <row r="831" ht="23.1" customHeight="1"/>
    <row r="832" ht="23.1" customHeight="1"/>
    <row r="833" ht="23.1" customHeight="1"/>
    <row r="834" ht="23.1" customHeight="1"/>
    <row r="835" ht="23.1" customHeight="1"/>
    <row r="836" ht="23.1" customHeight="1"/>
    <row r="837" ht="23.1" customHeight="1"/>
    <row r="838" ht="23.1" customHeight="1"/>
    <row r="839" ht="23.1" customHeight="1"/>
    <row r="840" ht="23.1" customHeight="1"/>
    <row r="841" ht="23.1" customHeight="1"/>
    <row r="842" ht="23.1" customHeight="1"/>
    <row r="843" ht="23.1" customHeight="1"/>
    <row r="844" ht="23.1" customHeight="1"/>
    <row r="845" ht="23.1" customHeight="1"/>
    <row r="846" ht="23.1" customHeight="1"/>
    <row r="847" ht="23.1" customHeight="1"/>
    <row r="848" ht="23.1" customHeight="1"/>
    <row r="849" ht="23.1" customHeight="1"/>
    <row r="850" ht="23.1" customHeight="1"/>
    <row r="851" ht="23.1" customHeight="1"/>
    <row r="852" ht="23.1" customHeight="1"/>
    <row r="853" ht="23.1" customHeight="1"/>
    <row r="854" ht="23.1" customHeight="1"/>
    <row r="855" ht="23.1" customHeight="1"/>
    <row r="856" ht="23.1" customHeight="1"/>
    <row r="857" ht="23.1" customHeight="1"/>
    <row r="858" ht="23.1" customHeight="1"/>
    <row r="859" ht="23.1" customHeight="1"/>
    <row r="860" ht="23.1" customHeight="1"/>
    <row r="861" ht="23.1" customHeight="1"/>
    <row r="862" ht="23.1" customHeight="1"/>
    <row r="863" ht="23.1" customHeight="1"/>
    <row r="864" ht="23.1" customHeight="1"/>
    <row r="865" ht="23.1" customHeight="1"/>
    <row r="866" ht="23.1" customHeight="1"/>
    <row r="867" ht="23.1" customHeight="1"/>
    <row r="868" ht="23.1" customHeight="1"/>
    <row r="869" ht="23.1" customHeight="1"/>
    <row r="870" ht="23.1" customHeight="1"/>
    <row r="871" ht="23.1" customHeight="1"/>
    <row r="872" ht="23.1" customHeight="1"/>
    <row r="873" ht="23.1" customHeight="1"/>
    <row r="874" ht="23.1" customHeight="1"/>
    <row r="875" ht="23.1" customHeight="1"/>
    <row r="876" ht="23.1" customHeight="1"/>
    <row r="877" ht="23.1" customHeight="1"/>
    <row r="878" ht="23.1" customHeight="1"/>
    <row r="879" ht="23.1" customHeight="1"/>
    <row r="880" ht="23.1" customHeight="1"/>
    <row r="881" ht="23.1" customHeight="1"/>
    <row r="882" ht="23.1" customHeight="1"/>
    <row r="883" ht="23.1" customHeight="1"/>
    <row r="884" ht="23.1" customHeight="1"/>
    <row r="885" ht="23.1" customHeight="1"/>
    <row r="886" ht="23.1" customHeight="1"/>
    <row r="887" ht="23.1" customHeight="1"/>
    <row r="888" ht="23.1" customHeight="1"/>
    <row r="889" ht="23.1" customHeight="1"/>
    <row r="890" ht="23.1" customHeight="1"/>
    <row r="891" ht="23.1" customHeight="1"/>
    <row r="892" ht="23.1" customHeight="1"/>
    <row r="893" ht="23.1" customHeight="1"/>
    <row r="894" ht="23.1" customHeight="1"/>
    <row r="895" ht="23.1" customHeight="1"/>
    <row r="896" ht="23.1" customHeight="1"/>
    <row r="897" ht="23.1" customHeight="1"/>
    <row r="898" ht="23.1" customHeight="1"/>
    <row r="899" ht="23.1" customHeight="1"/>
    <row r="900" ht="23.1" customHeight="1"/>
    <row r="901" ht="23.1" customHeight="1"/>
    <row r="902" ht="23.1" customHeight="1"/>
    <row r="903" ht="23.1" customHeight="1"/>
    <row r="904" ht="23.1" customHeight="1"/>
    <row r="905" ht="23.1" customHeight="1"/>
    <row r="906" ht="23.1" customHeight="1"/>
    <row r="907" ht="23.1" customHeight="1"/>
    <row r="908" ht="23.1" customHeight="1"/>
    <row r="909" ht="23.1" customHeight="1"/>
    <row r="910" ht="23.1" customHeight="1"/>
    <row r="911" ht="23.1" customHeight="1"/>
    <row r="912" ht="23.1" customHeight="1"/>
    <row r="913" ht="23.1" customHeight="1"/>
    <row r="914" ht="23.1" customHeight="1"/>
    <row r="915" ht="23.1" customHeight="1"/>
    <row r="916" ht="23.1" customHeight="1"/>
    <row r="917" ht="23.1" customHeight="1"/>
    <row r="918" ht="23.1" customHeight="1"/>
    <row r="919" ht="23.1" customHeight="1"/>
    <row r="920" ht="23.1" customHeight="1"/>
    <row r="921" ht="23.1" customHeight="1"/>
    <row r="922" ht="23.1" customHeight="1"/>
    <row r="923" ht="23.1" customHeight="1"/>
    <row r="924" ht="23.1" customHeight="1"/>
    <row r="925" ht="23.1" customHeight="1"/>
    <row r="926" ht="23.1" customHeight="1"/>
    <row r="927" ht="23.1" customHeight="1"/>
    <row r="928" ht="23.1" customHeight="1"/>
    <row r="929" ht="23.1" customHeight="1"/>
    <row r="930" ht="23.1" customHeight="1"/>
    <row r="931" ht="23.1" customHeight="1"/>
    <row r="932" ht="23.1" customHeight="1"/>
    <row r="933" ht="23.1" customHeight="1"/>
    <row r="934" ht="23.1" customHeight="1"/>
    <row r="935" ht="23.1" customHeight="1"/>
    <row r="936" ht="23.1" customHeight="1"/>
    <row r="937" ht="23.1" customHeight="1"/>
    <row r="938" ht="23.1" customHeight="1"/>
    <row r="939" ht="23.1" customHeight="1"/>
    <row r="940" ht="23.1" customHeight="1"/>
    <row r="941" ht="23.1" customHeight="1"/>
    <row r="942" ht="23.1" customHeight="1"/>
    <row r="943" ht="23.1" customHeight="1"/>
    <row r="944" ht="23.1" customHeight="1"/>
    <row r="945" ht="23.1" customHeight="1"/>
    <row r="946" ht="23.1" customHeight="1"/>
    <row r="947" ht="23.1" customHeight="1"/>
    <row r="948" ht="23.1" customHeight="1"/>
    <row r="949" ht="23.1" customHeight="1"/>
    <row r="950" ht="23.1" customHeight="1"/>
    <row r="951" ht="23.1" customHeight="1"/>
    <row r="952" ht="23.1" customHeight="1"/>
    <row r="953" ht="23.1" customHeight="1"/>
    <row r="954" ht="23.1" customHeight="1"/>
    <row r="955" ht="23.1" customHeight="1"/>
    <row r="956" ht="23.1" customHeight="1"/>
    <row r="957" ht="23.1" customHeight="1"/>
    <row r="958" ht="23.1" customHeight="1"/>
    <row r="959" ht="23.1" customHeight="1"/>
    <row r="960" ht="23.1" customHeight="1"/>
    <row r="961" ht="23.1" customHeight="1"/>
    <row r="962" ht="23.1" customHeight="1"/>
    <row r="963" ht="23.1" customHeight="1"/>
    <row r="964" ht="23.1" customHeight="1"/>
    <row r="965" ht="23.1" customHeight="1"/>
    <row r="966" ht="23.1" customHeight="1"/>
    <row r="967" ht="23.1" customHeight="1"/>
    <row r="968" ht="23.1" customHeight="1"/>
    <row r="969" ht="23.1" customHeight="1"/>
    <row r="970" ht="23.1" customHeight="1"/>
    <row r="971" ht="23.1" customHeight="1"/>
    <row r="972" ht="23.1" customHeight="1"/>
    <row r="973" ht="23.1" customHeight="1"/>
    <row r="974" ht="23.1" customHeight="1"/>
    <row r="975" ht="23.1" customHeight="1"/>
    <row r="976" ht="23.1" customHeight="1"/>
    <row r="977" ht="23.1" customHeight="1"/>
    <row r="978" ht="23.1" customHeight="1"/>
    <row r="979" ht="23.1" customHeight="1"/>
    <row r="980" ht="23.1" customHeight="1"/>
    <row r="981" ht="23.1" customHeight="1"/>
    <row r="982" ht="23.1" customHeight="1"/>
    <row r="983" ht="23.1" customHeight="1"/>
    <row r="984" ht="23.1" customHeight="1"/>
    <row r="985" ht="23.1" customHeight="1"/>
    <row r="986" ht="23.1" customHeight="1"/>
    <row r="987" ht="23.1" customHeight="1"/>
    <row r="988" ht="23.1" customHeight="1"/>
    <row r="989" ht="23.1" customHeight="1"/>
    <row r="990" ht="23.1" customHeight="1"/>
    <row r="991" ht="23.1" customHeight="1"/>
    <row r="992" ht="23.1" customHeight="1"/>
    <row r="993" ht="23.1" customHeight="1"/>
    <row r="994" ht="23.1" customHeight="1"/>
    <row r="995" ht="23.1" customHeight="1"/>
    <row r="996" ht="23.1" customHeight="1"/>
    <row r="997" ht="23.1" customHeight="1"/>
    <row r="998" ht="23.1" customHeight="1"/>
    <row r="999" ht="23.1" customHeight="1"/>
    <row r="1000" ht="23.1" customHeight="1"/>
    <row r="1001" ht="23.1" customHeight="1"/>
    <row r="1002" ht="23.1" customHeight="1"/>
    <row r="1003" ht="23.1" customHeight="1"/>
    <row r="1004" ht="23.1" customHeight="1"/>
    <row r="1005" ht="23.1" customHeight="1"/>
    <row r="1006" ht="23.1" customHeight="1"/>
    <row r="1007" ht="23.1" customHeight="1"/>
    <row r="1008" ht="23.1" customHeight="1"/>
    <row r="1009" ht="23.1" customHeight="1"/>
    <row r="1010" ht="23.1" customHeight="1"/>
    <row r="1011" ht="23.1" customHeight="1"/>
    <row r="1012" ht="23.1" customHeight="1"/>
    <row r="1013" ht="23.1" customHeight="1"/>
    <row r="1014" ht="23.1" customHeight="1"/>
    <row r="1015" ht="23.1" customHeight="1"/>
    <row r="1016" ht="23.1" customHeight="1"/>
    <row r="1017" ht="23.1" customHeight="1"/>
    <row r="1018" ht="23.1" customHeight="1"/>
    <row r="1019" ht="23.1" customHeight="1"/>
    <row r="1020" ht="23.1" customHeight="1"/>
    <row r="1021" ht="23.1" customHeight="1"/>
    <row r="1022" ht="23.1" customHeight="1"/>
    <row r="1023" ht="23.1" customHeight="1"/>
    <row r="1024" ht="23.1" customHeight="1"/>
    <row r="1025" ht="23.1" customHeight="1"/>
    <row r="1026" ht="23.1" customHeight="1"/>
    <row r="1027" ht="23.1" customHeight="1"/>
    <row r="1028" ht="23.1" customHeight="1"/>
    <row r="1029" ht="23.1" customHeight="1"/>
    <row r="1030" ht="23.1" customHeight="1"/>
    <row r="1031" ht="23.1" customHeight="1"/>
    <row r="1032" ht="23.1" customHeight="1"/>
    <row r="1033" ht="23.1" customHeight="1"/>
    <row r="1034" ht="23.1" customHeight="1"/>
    <row r="1035" ht="23.1" customHeight="1"/>
    <row r="1036" ht="23.1" customHeight="1"/>
    <row r="1037" ht="23.1" customHeight="1"/>
    <row r="1038" ht="23.1" customHeight="1"/>
    <row r="1039" ht="23.1" customHeight="1"/>
    <row r="1040" ht="23.1" customHeight="1"/>
    <row r="1041" ht="23.1" customHeight="1"/>
    <row r="1042" ht="23.1" customHeight="1"/>
    <row r="1043" ht="23.1" customHeight="1"/>
    <row r="1044" ht="23.1" customHeight="1"/>
    <row r="1045" ht="23.1" customHeight="1"/>
    <row r="1046" ht="23.1" customHeight="1"/>
    <row r="1047" ht="23.1" customHeight="1"/>
    <row r="1048" ht="23.1" customHeight="1"/>
    <row r="1049" ht="23.1" customHeight="1"/>
    <row r="1050" ht="23.1" customHeight="1"/>
    <row r="1051" ht="23.1" customHeight="1"/>
    <row r="1052" ht="23.1" customHeight="1"/>
    <row r="1053" ht="23.1" customHeight="1"/>
    <row r="1054" ht="23.1" customHeight="1"/>
    <row r="1055" ht="23.1" customHeight="1"/>
  </sheetData>
  <sheetProtection algorithmName="SHA-512" hashValue="3G9qbgs2RPv/wOIC2V899mgyltBCnXFUnJdvCS8TF3dCGh1tXKB7CGl3LkzziEj100IftMzCyZgF5/jOs7Tq8w==" saltValue="gYFdxC7z63XA3Ge136YIJA==" spinCount="100000" sheet="1" objects="1" scenarios="1"/>
  <mergeCells count="23">
    <mergeCell ref="C17:M17"/>
    <mergeCell ref="N17:Q17"/>
    <mergeCell ref="C18:M18"/>
    <mergeCell ref="N18:Q18"/>
    <mergeCell ref="C14:M14"/>
    <mergeCell ref="N14:Q14"/>
    <mergeCell ref="C15:M15"/>
    <mergeCell ref="N15:Q15"/>
    <mergeCell ref="C16:M16"/>
    <mergeCell ref="N16:Q16"/>
    <mergeCell ref="C11:M11"/>
    <mergeCell ref="N11:Q11"/>
    <mergeCell ref="C12:M12"/>
    <mergeCell ref="N12:Q12"/>
    <mergeCell ref="C13:M13"/>
    <mergeCell ref="N13:Q13"/>
    <mergeCell ref="C10:M10"/>
    <mergeCell ref="N10:Q10"/>
    <mergeCell ref="C7:Q7"/>
    <mergeCell ref="C8:M8"/>
    <mergeCell ref="N8:Q8"/>
    <mergeCell ref="C9:M9"/>
    <mergeCell ref="N9:Q9"/>
  </mergeCells>
  <phoneticPr fontId="2"/>
  <conditionalFormatting sqref="C7:Q18">
    <cfRule type="expression" dxfId="0" priority="1">
      <formula>$I$8="■"</formula>
    </cfRule>
  </conditionalFormatting>
  <printOptions horizontalCentered="1"/>
  <pageMargins left="0.47244094488188981" right="0.31496062992125984" top="0.47244094488188981" bottom="0.39370078740157483" header="0.27559055118110237" footer="0.19685039370078741"/>
  <pageSetup paperSize="9" scale="93" orientation="portrait" r:id="rId1"/>
  <headerFooter>
    <oddHeader>&amp;R&amp;"ＭＳ Ｐ明朝,標準"&amp;10（第&amp;P面）</oddHeader>
    <oddFooter>&amp;L&amp;"Meiryo UI,標準"&amp;9HP住920-5（Ver.20250401）&amp;R&amp;"Meiryo UI,標準"&amp;9Copyright 2016-2025 Houseplus Corporation</oddFooter>
  </headerFooter>
  <rowBreaks count="2" manualBreakCount="2">
    <brk id="100" max="75" man="1"/>
    <brk id="101" max="76" man="1"/>
  </rowBreaks>
  <colBreaks count="1" manualBreakCount="1">
    <brk id="7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74"/>
  <sheetViews>
    <sheetView showGridLines="0" topLeftCell="A29" zoomScale="70" zoomScaleNormal="70" zoomScaleSheetLayoutView="85" workbookViewId="0">
      <selection activeCell="D51" sqref="D51"/>
    </sheetView>
  </sheetViews>
  <sheetFormatPr defaultRowHeight="27.95" customHeight="1"/>
  <cols>
    <col min="1" max="1" width="1.625" style="9" customWidth="1"/>
    <col min="2" max="2" width="12.875" style="9" customWidth="1"/>
    <col min="3" max="3" width="16.625" style="9" customWidth="1"/>
    <col min="4" max="4" width="100.625" style="9" customWidth="1"/>
    <col min="5" max="16384" width="9" style="9"/>
  </cols>
  <sheetData>
    <row r="1" spans="2:10" ht="9.9499999999999993" customHeight="1"/>
    <row r="2" spans="2:10" ht="27.95" customHeight="1">
      <c r="B2" s="9" t="s">
        <v>10</v>
      </c>
    </row>
    <row r="3" spans="2:10" ht="27.95" customHeight="1">
      <c r="B3" s="61" t="s">
        <v>58</v>
      </c>
      <c r="C3" s="62" t="s">
        <v>59</v>
      </c>
      <c r="D3" s="63" t="s">
        <v>60</v>
      </c>
    </row>
    <row r="4" spans="2:10" ht="27.95" customHeight="1">
      <c r="B4" s="59" t="s">
        <v>31</v>
      </c>
      <c r="C4" s="60">
        <v>42454</v>
      </c>
      <c r="D4" s="53" t="s">
        <v>11</v>
      </c>
    </row>
    <row r="5" spans="2:10" ht="27.95" customHeight="1">
      <c r="B5" s="81" t="s">
        <v>61</v>
      </c>
      <c r="C5" s="82">
        <v>42456</v>
      </c>
      <c r="D5" s="83" t="s">
        <v>66</v>
      </c>
    </row>
    <row r="6" spans="2:10" ht="27.95" customHeight="1">
      <c r="B6" s="54"/>
      <c r="C6" s="56"/>
      <c r="D6" s="50" t="s">
        <v>62</v>
      </c>
      <c r="E6" s="49"/>
      <c r="F6" s="49"/>
      <c r="G6" s="49"/>
      <c r="H6" s="49"/>
      <c r="I6" s="49"/>
      <c r="J6" s="49"/>
    </row>
    <row r="7" spans="2:10" ht="27.95" customHeight="1">
      <c r="B7" s="59" t="s">
        <v>71</v>
      </c>
      <c r="C7" s="60">
        <v>43235</v>
      </c>
      <c r="D7" s="53" t="s">
        <v>72</v>
      </c>
      <c r="E7" s="49"/>
      <c r="F7" s="49"/>
      <c r="G7" s="49"/>
      <c r="H7" s="49"/>
      <c r="I7" s="49"/>
      <c r="J7" s="49"/>
    </row>
    <row r="8" spans="2:10" ht="27.95" customHeight="1">
      <c r="B8" s="84" t="s">
        <v>76</v>
      </c>
      <c r="C8" s="85">
        <v>43290</v>
      </c>
      <c r="D8" s="50" t="s">
        <v>90</v>
      </c>
    </row>
    <row r="9" spans="2:10" ht="27.95" customHeight="1">
      <c r="B9" s="54"/>
      <c r="C9" s="89" t="s">
        <v>93</v>
      </c>
      <c r="D9" s="50" t="s">
        <v>89</v>
      </c>
    </row>
    <row r="10" spans="2:10" ht="27.95" customHeight="1">
      <c r="B10" s="54"/>
      <c r="C10" s="56"/>
      <c r="D10" s="51" t="s">
        <v>85</v>
      </c>
      <c r="E10" s="49"/>
      <c r="F10" s="49"/>
      <c r="G10" s="49"/>
      <c r="H10" s="49"/>
      <c r="I10" s="49"/>
      <c r="J10" s="49"/>
    </row>
    <row r="11" spans="2:10" ht="27.95" customHeight="1">
      <c r="B11" s="54"/>
      <c r="C11" s="56"/>
      <c r="D11" s="51" t="s">
        <v>84</v>
      </c>
      <c r="E11" s="49"/>
      <c r="F11" s="49"/>
      <c r="G11" s="49"/>
      <c r="H11" s="49"/>
      <c r="I11" s="49"/>
      <c r="J11" s="49"/>
    </row>
    <row r="12" spans="2:10" ht="27.95" customHeight="1">
      <c r="B12" s="54"/>
      <c r="C12" s="56"/>
      <c r="D12" s="51" t="s">
        <v>86</v>
      </c>
      <c r="E12" s="49"/>
      <c r="F12" s="49"/>
      <c r="G12" s="49"/>
      <c r="H12" s="49"/>
      <c r="I12" s="49"/>
      <c r="J12" s="49"/>
    </row>
    <row r="13" spans="2:10" ht="27.95" customHeight="1">
      <c r="B13" s="54"/>
      <c r="C13" s="56"/>
      <c r="D13" s="51" t="s">
        <v>94</v>
      </c>
      <c r="E13" s="49"/>
      <c r="F13" s="49"/>
      <c r="G13" s="49"/>
      <c r="H13" s="49"/>
      <c r="I13" s="49"/>
      <c r="J13" s="49"/>
    </row>
    <row r="14" spans="2:10" ht="27.95" customHeight="1">
      <c r="B14" s="54"/>
      <c r="C14" s="56"/>
      <c r="D14" s="51" t="s">
        <v>88</v>
      </c>
      <c r="E14" s="49"/>
      <c r="F14" s="49"/>
      <c r="G14" s="49"/>
      <c r="H14" s="49"/>
      <c r="I14" s="49"/>
      <c r="J14" s="49"/>
    </row>
    <row r="15" spans="2:10" ht="27.95" customHeight="1">
      <c r="B15" s="57"/>
      <c r="C15" s="58"/>
      <c r="D15" s="90" t="s">
        <v>87</v>
      </c>
    </row>
    <row r="16" spans="2:10" ht="27.95" customHeight="1">
      <c r="B16" s="84" t="s">
        <v>101</v>
      </c>
      <c r="C16" s="85">
        <v>43817</v>
      </c>
      <c r="D16" s="96" t="s">
        <v>117</v>
      </c>
    </row>
    <row r="17" spans="2:4" ht="27.95" customHeight="1">
      <c r="B17" s="55"/>
      <c r="C17" s="55"/>
      <c r="D17" s="98" t="s">
        <v>118</v>
      </c>
    </row>
    <row r="18" spans="2:4" ht="27.95" customHeight="1">
      <c r="B18" s="55"/>
      <c r="C18" s="55"/>
      <c r="D18" s="96" t="s">
        <v>111</v>
      </c>
    </row>
    <row r="19" spans="2:4" ht="27.95" customHeight="1">
      <c r="B19" s="55"/>
      <c r="C19" s="55"/>
      <c r="D19" s="97" t="s">
        <v>112</v>
      </c>
    </row>
    <row r="20" spans="2:4" ht="27.95" customHeight="1">
      <c r="B20" s="55"/>
      <c r="C20" s="55"/>
      <c r="D20" s="97" t="s">
        <v>115</v>
      </c>
    </row>
    <row r="21" spans="2:4" ht="27.95" customHeight="1">
      <c r="B21" s="55"/>
      <c r="C21" s="55"/>
      <c r="D21" s="97" t="s">
        <v>113</v>
      </c>
    </row>
    <row r="22" spans="2:4" ht="27.95" customHeight="1">
      <c r="B22" s="55"/>
      <c r="C22" s="55"/>
      <c r="D22" s="97" t="s">
        <v>114</v>
      </c>
    </row>
    <row r="23" spans="2:4" ht="27.95" customHeight="1">
      <c r="B23" s="55"/>
      <c r="C23" s="55"/>
      <c r="D23" s="96" t="s">
        <v>104</v>
      </c>
    </row>
    <row r="24" spans="2:4" ht="27.95" customHeight="1">
      <c r="B24" s="55"/>
      <c r="C24" s="55"/>
      <c r="D24" s="96" t="s">
        <v>105</v>
      </c>
    </row>
    <row r="25" spans="2:4" ht="27.95" customHeight="1">
      <c r="B25" s="55"/>
      <c r="C25" s="55"/>
      <c r="D25" s="96" t="s">
        <v>106</v>
      </c>
    </row>
    <row r="26" spans="2:4" ht="27.95" customHeight="1">
      <c r="B26" s="55"/>
      <c r="C26" s="55"/>
      <c r="D26" s="96" t="s">
        <v>102</v>
      </c>
    </row>
    <row r="27" spans="2:4" ht="27.95" customHeight="1">
      <c r="B27" s="55"/>
      <c r="C27" s="55"/>
      <c r="D27" s="96" t="s">
        <v>116</v>
      </c>
    </row>
    <row r="28" spans="2:4" ht="27.95" customHeight="1">
      <c r="B28" s="55"/>
      <c r="C28" s="55"/>
      <c r="D28" s="96" t="s">
        <v>103</v>
      </c>
    </row>
    <row r="29" spans="2:4" ht="27.95" customHeight="1">
      <c r="B29" s="55"/>
      <c r="C29" s="55"/>
      <c r="D29" s="96" t="s">
        <v>107</v>
      </c>
    </row>
    <row r="30" spans="2:4" ht="27.95" customHeight="1">
      <c r="B30" s="55"/>
      <c r="C30" s="55"/>
      <c r="D30" s="50"/>
    </row>
    <row r="31" spans="2:4" ht="27.95" customHeight="1">
      <c r="B31" s="81" t="s">
        <v>124</v>
      </c>
      <c r="C31" s="82">
        <v>44872</v>
      </c>
      <c r="D31" s="83" t="s">
        <v>122</v>
      </c>
    </row>
    <row r="32" spans="2:4" ht="42.75" customHeight="1">
      <c r="B32" s="99"/>
      <c r="C32" s="96"/>
      <c r="D32" s="51" t="s">
        <v>123</v>
      </c>
    </row>
    <row r="33" spans="2:4" ht="27.95" customHeight="1">
      <c r="B33" s="100"/>
      <c r="C33" s="101"/>
      <c r="D33" s="52"/>
    </row>
    <row r="34" spans="2:4" ht="27.95" customHeight="1">
      <c r="B34" s="81" t="s">
        <v>237</v>
      </c>
      <c r="C34" s="82">
        <v>45000</v>
      </c>
      <c r="D34" s="83" t="s">
        <v>238</v>
      </c>
    </row>
    <row r="35" spans="2:4" ht="27.95" customHeight="1">
      <c r="B35" s="100"/>
      <c r="C35" s="101"/>
      <c r="D35" s="52"/>
    </row>
    <row r="36" spans="2:4" ht="27.95" customHeight="1">
      <c r="B36" s="81" t="s">
        <v>344</v>
      </c>
      <c r="C36" s="82">
        <v>45041</v>
      </c>
      <c r="D36" s="83" t="s">
        <v>347</v>
      </c>
    </row>
    <row r="37" spans="2:4" ht="27.95" customHeight="1">
      <c r="B37" s="100"/>
      <c r="C37" s="101"/>
      <c r="D37" s="52" t="s">
        <v>346</v>
      </c>
    </row>
    <row r="38" spans="2:4" ht="27.95" customHeight="1">
      <c r="B38" s="81" t="s">
        <v>345</v>
      </c>
      <c r="C38" s="82">
        <v>45261</v>
      </c>
      <c r="D38" s="198" t="s">
        <v>348</v>
      </c>
    </row>
    <row r="39" spans="2:4" ht="27.95" customHeight="1">
      <c r="B39" s="100"/>
      <c r="C39" s="101"/>
      <c r="D39" s="52"/>
    </row>
    <row r="40" spans="2:4" ht="27.95" customHeight="1">
      <c r="B40" s="81" t="s">
        <v>341</v>
      </c>
      <c r="C40" s="82">
        <v>45383</v>
      </c>
      <c r="D40" s="83" t="s">
        <v>404</v>
      </c>
    </row>
    <row r="41" spans="2:4" ht="27.95" customHeight="1">
      <c r="B41" s="100"/>
      <c r="C41" s="101"/>
      <c r="D41" s="52"/>
    </row>
    <row r="42" spans="2:4" ht="27.95" customHeight="1">
      <c r="B42" s="81" t="s">
        <v>407</v>
      </c>
      <c r="C42" s="82">
        <v>45575</v>
      </c>
      <c r="D42" s="83" t="s">
        <v>405</v>
      </c>
    </row>
    <row r="43" spans="2:4" ht="27.95" customHeight="1">
      <c r="B43" s="100"/>
      <c r="C43" s="101"/>
      <c r="D43" s="52"/>
    </row>
    <row r="44" spans="2:4" ht="27.95" customHeight="1">
      <c r="B44" s="81" t="s">
        <v>475</v>
      </c>
      <c r="C44" s="82">
        <v>45748</v>
      </c>
      <c r="D44" s="83" t="s">
        <v>476</v>
      </c>
    </row>
    <row r="45" spans="2:4" ht="27.95" customHeight="1">
      <c r="B45" s="96"/>
      <c r="C45" s="96"/>
      <c r="D45" s="96"/>
    </row>
    <row r="46" spans="2:4" ht="27.95" customHeight="1">
      <c r="B46" s="96"/>
      <c r="C46" s="96"/>
      <c r="D46" s="96"/>
    </row>
    <row r="47" spans="2:4" ht="27.95" customHeight="1">
      <c r="B47" s="96"/>
      <c r="C47" s="96"/>
      <c r="D47" s="96"/>
    </row>
    <row r="48" spans="2:4" ht="27.95" customHeight="1">
      <c r="B48" s="96"/>
      <c r="C48" s="96"/>
      <c r="D48" s="96"/>
    </row>
    <row r="49" spans="2:4" ht="27.95" customHeight="1">
      <c r="B49" s="96"/>
      <c r="C49" s="96"/>
      <c r="D49" s="96"/>
    </row>
    <row r="50" spans="2:4" ht="27.95" customHeight="1">
      <c r="B50" s="96"/>
      <c r="C50" s="96"/>
      <c r="D50" s="96"/>
    </row>
    <row r="51" spans="2:4" ht="27.95" customHeight="1">
      <c r="B51" s="96"/>
      <c r="C51" s="96"/>
      <c r="D51" s="96"/>
    </row>
    <row r="52" spans="2:4" ht="27.95" customHeight="1">
      <c r="B52" s="96"/>
      <c r="C52" s="96"/>
      <c r="D52" s="96"/>
    </row>
    <row r="53" spans="2:4" ht="27.95" customHeight="1">
      <c r="B53" s="96"/>
      <c r="C53" s="96"/>
      <c r="D53" s="96"/>
    </row>
    <row r="54" spans="2:4" ht="27.95" customHeight="1">
      <c r="B54" s="96"/>
      <c r="C54" s="96"/>
      <c r="D54" s="96"/>
    </row>
    <row r="55" spans="2:4" ht="27.95" customHeight="1">
      <c r="B55" s="96"/>
      <c r="C55" s="96"/>
      <c r="D55" s="96"/>
    </row>
    <row r="56" spans="2:4" ht="27.95" customHeight="1">
      <c r="B56" s="96"/>
      <c r="C56" s="96"/>
      <c r="D56" s="96"/>
    </row>
    <row r="57" spans="2:4" ht="27.95" customHeight="1">
      <c r="B57" s="96"/>
      <c r="C57" s="96"/>
      <c r="D57" s="96"/>
    </row>
    <row r="58" spans="2:4" ht="27.95" customHeight="1">
      <c r="B58" s="96"/>
      <c r="C58" s="96"/>
      <c r="D58" s="96"/>
    </row>
    <row r="59" spans="2:4" ht="27.95" customHeight="1">
      <c r="B59" s="96"/>
      <c r="C59" s="96"/>
      <c r="D59" s="96"/>
    </row>
    <row r="60" spans="2:4" ht="27.95" customHeight="1">
      <c r="B60" s="96"/>
      <c r="C60" s="96"/>
      <c r="D60" s="96"/>
    </row>
    <row r="61" spans="2:4" ht="27.95" customHeight="1">
      <c r="B61" s="96"/>
      <c r="C61" s="96"/>
      <c r="D61" s="96"/>
    </row>
    <row r="62" spans="2:4" ht="27.95" customHeight="1">
      <c r="B62" s="96"/>
      <c r="C62" s="96"/>
      <c r="D62" s="96"/>
    </row>
    <row r="63" spans="2:4" ht="27.95" customHeight="1">
      <c r="B63" s="96"/>
      <c r="C63" s="96"/>
      <c r="D63" s="96"/>
    </row>
    <row r="64" spans="2:4" ht="27.95" customHeight="1">
      <c r="B64" s="96"/>
      <c r="C64" s="96"/>
      <c r="D64" s="96"/>
    </row>
    <row r="65" spans="2:4" ht="27.95" customHeight="1">
      <c r="B65" s="96"/>
      <c r="C65" s="96"/>
      <c r="D65" s="96"/>
    </row>
    <row r="66" spans="2:4" ht="27.95" customHeight="1">
      <c r="B66" s="96"/>
      <c r="C66" s="96"/>
      <c r="D66" s="96"/>
    </row>
    <row r="67" spans="2:4" ht="27.95" customHeight="1">
      <c r="B67" s="96"/>
      <c r="C67" s="96"/>
      <c r="D67" s="96"/>
    </row>
    <row r="68" spans="2:4" ht="27.95" customHeight="1">
      <c r="B68" s="96"/>
      <c r="C68" s="96"/>
      <c r="D68" s="96"/>
    </row>
    <row r="69" spans="2:4" ht="27.95" customHeight="1">
      <c r="B69" s="96"/>
      <c r="C69" s="96"/>
      <c r="D69" s="96"/>
    </row>
    <row r="70" spans="2:4" ht="27.95" customHeight="1">
      <c r="B70" s="96"/>
      <c r="C70" s="96"/>
      <c r="D70" s="96"/>
    </row>
    <row r="71" spans="2:4" ht="27.95" customHeight="1">
      <c r="B71" s="96"/>
      <c r="C71" s="96"/>
      <c r="D71" s="96"/>
    </row>
    <row r="72" spans="2:4" ht="27.95" customHeight="1">
      <c r="B72" s="96"/>
      <c r="C72" s="96"/>
      <c r="D72" s="96"/>
    </row>
    <row r="73" spans="2:4" ht="27.95" customHeight="1">
      <c r="B73" s="96"/>
      <c r="C73" s="96"/>
      <c r="D73" s="96"/>
    </row>
    <row r="74" spans="2:4" ht="27.95" customHeight="1">
      <c r="B74" s="101"/>
      <c r="C74" s="101"/>
      <c r="D74" s="101"/>
    </row>
  </sheetData>
  <sheetProtection selectLockedCells="1" selectUnlockedCells="1"/>
  <phoneticPr fontId="2"/>
  <printOptions horizontalCentered="1"/>
  <pageMargins left="0.47244094488188981" right="0.31496062992125984" top="0.47244094488188981" bottom="0.39370078740157483" header="0.27559055118110237" footer="0.19685039370078741"/>
  <pageSetup paperSize="9" scale="93" orientation="portrait" r:id="rId1"/>
  <headerFooter>
    <oddHeader>&amp;R&amp;"ＭＳ Ｐ明朝,標準"&amp;10（第&amp;P面）</oddHeader>
    <oddFooter>&amp;L&amp;"Meiryo UI,標準"&amp;9HP住920-5（Ver.20250401）&amp;R&amp;"Meiryo UI,標準"&amp;9Copyright 2016-2025 Houseplus Corporation</oddFooter>
  </headerFooter>
  <rowBreaks count="1" manualBreakCount="1">
    <brk id="3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2:Q100"/>
  <sheetViews>
    <sheetView view="pageBreakPreview" topLeftCell="D1" zoomScale="85" zoomScaleNormal="100" zoomScaleSheetLayoutView="85" workbookViewId="0">
      <selection activeCell="Q9" sqref="Q9"/>
    </sheetView>
  </sheetViews>
  <sheetFormatPr defaultRowHeight="14.25"/>
  <cols>
    <col min="1" max="1" width="1.625" style="73" customWidth="1"/>
    <col min="2" max="2" width="31.125" style="73" customWidth="1"/>
    <col min="3" max="3" width="2.625" style="73" customWidth="1"/>
    <col min="4" max="4" width="16" style="73" customWidth="1"/>
    <col min="5" max="5" width="2.625" style="73" customWidth="1"/>
    <col min="6" max="6" width="62.75" style="73" bestFit="1" customWidth="1"/>
    <col min="7" max="7" width="2.625" style="73" customWidth="1"/>
    <col min="8" max="8" width="18.625" style="73" customWidth="1"/>
    <col min="9" max="9" width="2.5" style="73" customWidth="1"/>
    <col min="10" max="10" width="21.875" style="73" bestFit="1" customWidth="1"/>
    <col min="11" max="12" width="2.375" style="73" customWidth="1"/>
    <col min="13" max="13" width="17.25" style="73" customWidth="1"/>
    <col min="14" max="14" width="2.375" style="73" customWidth="1"/>
    <col min="15" max="15" width="17.25" style="73" customWidth="1"/>
    <col min="16" max="16" width="3.125" style="73" customWidth="1"/>
    <col min="17" max="17" width="23.625" style="73" bestFit="1" customWidth="1"/>
    <col min="18" max="18" width="52.375" style="73" bestFit="1" customWidth="1"/>
    <col min="19" max="21" width="23.625" style="73" bestFit="1" customWidth="1"/>
    <col min="22" max="25" width="20.375" style="73" bestFit="1" customWidth="1"/>
    <col min="26" max="26" width="11.5" style="73" bestFit="1" customWidth="1"/>
    <col min="27" max="27" width="17.875" style="73" bestFit="1" customWidth="1"/>
    <col min="28" max="28" width="19.125" style="73" bestFit="1" customWidth="1"/>
    <col min="29" max="29" width="18.5" style="73" bestFit="1" customWidth="1"/>
    <col min="30" max="31" width="20.125" style="73" bestFit="1" customWidth="1"/>
    <col min="32" max="34" width="21.875" style="73" bestFit="1" customWidth="1"/>
    <col min="35" max="37" width="25.25" style="73" bestFit="1" customWidth="1"/>
    <col min="38" max="38" width="25.625" style="73" bestFit="1" customWidth="1"/>
    <col min="39" max="39" width="23.125" style="73" bestFit="1" customWidth="1"/>
    <col min="40" max="40" width="26.375" style="73" bestFit="1" customWidth="1"/>
    <col min="41" max="44" width="25.75" style="73" bestFit="1" customWidth="1"/>
    <col min="45" max="46" width="24" style="73" bestFit="1" customWidth="1"/>
    <col min="47" max="48" width="20.25" style="73" bestFit="1" customWidth="1"/>
    <col min="49" max="50" width="21.875" style="73" bestFit="1" customWidth="1"/>
    <col min="51" max="16384" width="9" style="73"/>
  </cols>
  <sheetData>
    <row r="2" spans="2:17">
      <c r="B2" s="73" t="s">
        <v>63</v>
      </c>
    </row>
    <row r="3" spans="2:17" ht="15" thickBot="1"/>
    <row r="4" spans="2:17" ht="99" thickBot="1">
      <c r="B4" s="74" t="s">
        <v>23</v>
      </c>
      <c r="C4" s="75"/>
      <c r="D4" s="74" t="s">
        <v>24</v>
      </c>
      <c r="E4" s="75"/>
      <c r="F4" s="74" t="s">
        <v>21</v>
      </c>
      <c r="H4" s="74" t="s">
        <v>82</v>
      </c>
      <c r="I4" s="75"/>
      <c r="J4" s="104" t="s">
        <v>218</v>
      </c>
      <c r="K4" s="75"/>
      <c r="M4" s="73" t="s">
        <v>454</v>
      </c>
      <c r="O4" s="73" t="s">
        <v>462</v>
      </c>
      <c r="Q4" s="73" t="s">
        <v>472</v>
      </c>
    </row>
    <row r="5" spans="2:17">
      <c r="B5" s="76"/>
      <c r="D5" s="76"/>
      <c r="F5" s="76"/>
      <c r="H5" s="76"/>
    </row>
    <row r="6" spans="2:17">
      <c r="B6" s="77"/>
      <c r="D6" s="105"/>
      <c r="F6" s="105"/>
      <c r="H6" s="78"/>
      <c r="I6" s="102"/>
      <c r="J6" s="105"/>
      <c r="K6" s="102"/>
      <c r="M6" s="73" t="s">
        <v>463</v>
      </c>
      <c r="O6" s="73" t="s">
        <v>464</v>
      </c>
      <c r="Q6" s="73" t="s">
        <v>473</v>
      </c>
    </row>
    <row r="7" spans="2:17">
      <c r="B7" s="77"/>
      <c r="D7" s="105" t="s">
        <v>225</v>
      </c>
      <c r="F7" s="105" t="s">
        <v>224</v>
      </c>
      <c r="H7" s="86" t="s">
        <v>79</v>
      </c>
      <c r="I7" s="11"/>
      <c r="J7" s="105" t="s">
        <v>233</v>
      </c>
      <c r="K7" s="11"/>
      <c r="M7" s="73" t="s">
        <v>465</v>
      </c>
      <c r="O7" s="73" t="s">
        <v>466</v>
      </c>
    </row>
    <row r="8" spans="2:17">
      <c r="B8" s="77" t="s">
        <v>126</v>
      </c>
      <c r="D8" s="105" t="s">
        <v>228</v>
      </c>
      <c r="F8" s="105" t="s">
        <v>222</v>
      </c>
      <c r="H8" s="86" t="s">
        <v>80</v>
      </c>
      <c r="I8" s="11"/>
      <c r="J8" s="105" t="s">
        <v>219</v>
      </c>
      <c r="K8" s="11"/>
      <c r="M8" s="73" t="s">
        <v>467</v>
      </c>
      <c r="O8" s="73" t="s">
        <v>468</v>
      </c>
    </row>
    <row r="9" spans="2:17">
      <c r="B9" s="7" t="s">
        <v>127</v>
      </c>
      <c r="D9" s="105" t="s">
        <v>229</v>
      </c>
      <c r="F9" s="105" t="s">
        <v>223</v>
      </c>
      <c r="H9" s="87" t="s">
        <v>81</v>
      </c>
      <c r="I9" s="103"/>
      <c r="J9" s="105" t="s">
        <v>220</v>
      </c>
      <c r="K9" s="103"/>
      <c r="M9" s="73" t="s">
        <v>469</v>
      </c>
      <c r="O9" s="73" t="s">
        <v>470</v>
      </c>
    </row>
    <row r="10" spans="2:17">
      <c r="B10" s="7" t="s">
        <v>128</v>
      </c>
      <c r="D10" s="105" t="s">
        <v>230</v>
      </c>
      <c r="F10" s="105" t="s">
        <v>231</v>
      </c>
      <c r="J10" s="105" t="s">
        <v>221</v>
      </c>
      <c r="M10" s="73" t="s">
        <v>471</v>
      </c>
    </row>
    <row r="11" spans="2:17" ht="30" customHeight="1">
      <c r="B11" s="7" t="s">
        <v>129</v>
      </c>
      <c r="D11" s="105" t="s">
        <v>226</v>
      </c>
      <c r="F11" s="105" t="s">
        <v>232</v>
      </c>
      <c r="J11" s="105" t="s">
        <v>226</v>
      </c>
      <c r="M11" s="73" t="s">
        <v>255</v>
      </c>
    </row>
    <row r="12" spans="2:17">
      <c r="B12" s="7" t="s">
        <v>130</v>
      </c>
      <c r="D12" s="105" t="s">
        <v>227</v>
      </c>
      <c r="F12" s="105"/>
      <c r="J12" s="105" t="s">
        <v>219</v>
      </c>
    </row>
    <row r="13" spans="2:17">
      <c r="B13" s="7" t="s">
        <v>131</v>
      </c>
      <c r="D13" s="105" t="s">
        <v>228</v>
      </c>
      <c r="F13" s="7"/>
      <c r="J13" s="105" t="s">
        <v>220</v>
      </c>
    </row>
    <row r="14" spans="2:17">
      <c r="B14" s="7" t="s">
        <v>132</v>
      </c>
      <c r="D14" s="105" t="s">
        <v>217</v>
      </c>
      <c r="F14" s="7"/>
      <c r="J14" s="105" t="s">
        <v>221</v>
      </c>
    </row>
    <row r="15" spans="2:17">
      <c r="B15" s="7" t="s">
        <v>133</v>
      </c>
      <c r="D15" s="105"/>
      <c r="F15" s="8"/>
      <c r="J15" s="105"/>
    </row>
    <row r="16" spans="2:17">
      <c r="B16" s="7" t="s">
        <v>134</v>
      </c>
      <c r="D16" s="105"/>
      <c r="J16" s="105"/>
    </row>
    <row r="17" spans="2:2">
      <c r="B17" s="7" t="s">
        <v>135</v>
      </c>
    </row>
    <row r="18" spans="2:2">
      <c r="B18" s="7" t="s">
        <v>136</v>
      </c>
    </row>
    <row r="19" spans="2:2" ht="15" customHeight="1">
      <c r="B19" s="7" t="s">
        <v>137</v>
      </c>
    </row>
    <row r="20" spans="2:2">
      <c r="B20" s="7" t="s">
        <v>138</v>
      </c>
    </row>
    <row r="21" spans="2:2">
      <c r="B21" s="7" t="s">
        <v>139</v>
      </c>
    </row>
    <row r="22" spans="2:2">
      <c r="B22" s="7" t="s">
        <v>140</v>
      </c>
    </row>
    <row r="23" spans="2:2">
      <c r="B23" s="7" t="s">
        <v>141</v>
      </c>
    </row>
    <row r="24" spans="2:2">
      <c r="B24" s="7" t="s">
        <v>142</v>
      </c>
    </row>
    <row r="25" spans="2:2">
      <c r="B25" s="7" t="s">
        <v>143</v>
      </c>
    </row>
    <row r="26" spans="2:2">
      <c r="B26" s="7" t="s">
        <v>144</v>
      </c>
    </row>
    <row r="27" spans="2:2">
      <c r="B27" s="7" t="s">
        <v>164</v>
      </c>
    </row>
    <row r="28" spans="2:2">
      <c r="B28" s="7" t="s">
        <v>145</v>
      </c>
    </row>
    <row r="29" spans="2:2">
      <c r="B29" s="7" t="s">
        <v>146</v>
      </c>
    </row>
    <row r="30" spans="2:2">
      <c r="B30" s="7" t="s">
        <v>147</v>
      </c>
    </row>
    <row r="31" spans="2:2">
      <c r="B31" s="7" t="s">
        <v>148</v>
      </c>
    </row>
    <row r="32" spans="2:2">
      <c r="B32" s="7" t="s">
        <v>149</v>
      </c>
    </row>
    <row r="33" spans="2:10">
      <c r="B33" s="7" t="s">
        <v>150</v>
      </c>
    </row>
    <row r="34" spans="2:10">
      <c r="B34" s="7" t="s">
        <v>151</v>
      </c>
    </row>
    <row r="35" spans="2:10">
      <c r="B35" s="7" t="s">
        <v>152</v>
      </c>
    </row>
    <row r="36" spans="2:10">
      <c r="B36" s="7" t="s">
        <v>153</v>
      </c>
    </row>
    <row r="37" spans="2:10">
      <c r="B37" s="7" t="s">
        <v>154</v>
      </c>
    </row>
    <row r="38" spans="2:10">
      <c r="B38" s="7" t="s">
        <v>155</v>
      </c>
    </row>
    <row r="39" spans="2:10">
      <c r="B39" s="7" t="s">
        <v>156</v>
      </c>
    </row>
    <row r="40" spans="2:10">
      <c r="B40" s="7" t="s">
        <v>157</v>
      </c>
    </row>
    <row r="41" spans="2:10">
      <c r="B41" s="7" t="s">
        <v>158</v>
      </c>
    </row>
    <row r="42" spans="2:10">
      <c r="B42" s="7" t="s">
        <v>159</v>
      </c>
    </row>
    <row r="43" spans="2:10">
      <c r="B43" s="7" t="s">
        <v>160</v>
      </c>
      <c r="D43" s="147"/>
      <c r="J43" s="7"/>
    </row>
    <row r="44" spans="2:10">
      <c r="B44" s="7" t="s">
        <v>321</v>
      </c>
    </row>
    <row r="45" spans="2:10">
      <c r="B45" s="7" t="s">
        <v>322</v>
      </c>
    </row>
    <row r="46" spans="2:10">
      <c r="B46" s="7" t="s">
        <v>161</v>
      </c>
    </row>
    <row r="47" spans="2:10">
      <c r="B47" s="7" t="s">
        <v>162</v>
      </c>
    </row>
    <row r="48" spans="2:10">
      <c r="B48" s="7" t="s">
        <v>163</v>
      </c>
    </row>
    <row r="49" spans="2:2">
      <c r="B49" s="7" t="s">
        <v>165</v>
      </c>
    </row>
    <row r="50" spans="2:2">
      <c r="B50" s="7" t="s">
        <v>166</v>
      </c>
    </row>
    <row r="51" spans="2:2">
      <c r="B51" s="7" t="s">
        <v>167</v>
      </c>
    </row>
    <row r="52" spans="2:2">
      <c r="B52" s="7" t="s">
        <v>168</v>
      </c>
    </row>
    <row r="53" spans="2:2">
      <c r="B53" s="7" t="s">
        <v>169</v>
      </c>
    </row>
    <row r="54" spans="2:2">
      <c r="B54" s="7" t="s">
        <v>170</v>
      </c>
    </row>
    <row r="55" spans="2:2">
      <c r="B55" s="7" t="s">
        <v>171</v>
      </c>
    </row>
    <row r="56" spans="2:2">
      <c r="B56" s="7" t="s">
        <v>172</v>
      </c>
    </row>
    <row r="57" spans="2:2">
      <c r="B57" s="7" t="s">
        <v>173</v>
      </c>
    </row>
    <row r="58" spans="2:2">
      <c r="B58" s="7" t="s">
        <v>174</v>
      </c>
    </row>
    <row r="59" spans="2:2">
      <c r="B59" s="7" t="s">
        <v>175</v>
      </c>
    </row>
    <row r="60" spans="2:2">
      <c r="B60" s="7" t="s">
        <v>176</v>
      </c>
    </row>
    <row r="61" spans="2:2">
      <c r="B61" s="7" t="s">
        <v>177</v>
      </c>
    </row>
    <row r="62" spans="2:2">
      <c r="B62" s="7" t="s">
        <v>178</v>
      </c>
    </row>
    <row r="63" spans="2:2">
      <c r="B63" s="7" t="s">
        <v>179</v>
      </c>
    </row>
    <row r="64" spans="2:2">
      <c r="B64" s="7" t="s">
        <v>180</v>
      </c>
    </row>
    <row r="65" spans="2:2">
      <c r="B65" s="7" t="s">
        <v>181</v>
      </c>
    </row>
    <row r="66" spans="2:2">
      <c r="B66" s="7" t="s">
        <v>182</v>
      </c>
    </row>
    <row r="67" spans="2:2">
      <c r="B67" s="7" t="s">
        <v>183</v>
      </c>
    </row>
    <row r="68" spans="2:2">
      <c r="B68" s="7" t="s">
        <v>184</v>
      </c>
    </row>
    <row r="69" spans="2:2">
      <c r="B69" s="7" t="s">
        <v>185</v>
      </c>
    </row>
    <row r="70" spans="2:2">
      <c r="B70" s="7" t="s">
        <v>186</v>
      </c>
    </row>
    <row r="71" spans="2:2">
      <c r="B71" s="7" t="s">
        <v>187</v>
      </c>
    </row>
    <row r="72" spans="2:2">
      <c r="B72" s="7" t="s">
        <v>188</v>
      </c>
    </row>
    <row r="73" spans="2:2">
      <c r="B73" s="7" t="s">
        <v>189</v>
      </c>
    </row>
    <row r="74" spans="2:2">
      <c r="B74" s="7" t="s">
        <v>190</v>
      </c>
    </row>
    <row r="75" spans="2:2">
      <c r="B75" s="7" t="s">
        <v>191</v>
      </c>
    </row>
    <row r="76" spans="2:2">
      <c r="B76" s="7" t="s">
        <v>192</v>
      </c>
    </row>
    <row r="77" spans="2:2">
      <c r="B77" s="7" t="s">
        <v>193</v>
      </c>
    </row>
    <row r="78" spans="2:2">
      <c r="B78" s="7" t="s">
        <v>194</v>
      </c>
    </row>
    <row r="79" spans="2:2">
      <c r="B79" s="7" t="s">
        <v>195</v>
      </c>
    </row>
    <row r="80" spans="2:2">
      <c r="B80" s="7" t="s">
        <v>196</v>
      </c>
    </row>
    <row r="81" spans="2:2">
      <c r="B81" s="7" t="s">
        <v>197</v>
      </c>
    </row>
    <row r="82" spans="2:2">
      <c r="B82" s="7" t="s">
        <v>198</v>
      </c>
    </row>
    <row r="83" spans="2:2">
      <c r="B83" s="7" t="s">
        <v>199</v>
      </c>
    </row>
    <row r="84" spans="2:2">
      <c r="B84" s="7" t="s">
        <v>200</v>
      </c>
    </row>
    <row r="85" spans="2:2">
      <c r="B85" s="7" t="s">
        <v>201</v>
      </c>
    </row>
    <row r="86" spans="2:2">
      <c r="B86" s="7" t="s">
        <v>202</v>
      </c>
    </row>
    <row r="87" spans="2:2">
      <c r="B87" s="7" t="s">
        <v>203</v>
      </c>
    </row>
    <row r="88" spans="2:2">
      <c r="B88" s="7" t="s">
        <v>204</v>
      </c>
    </row>
    <row r="89" spans="2:2">
      <c r="B89" s="7" t="s">
        <v>205</v>
      </c>
    </row>
    <row r="90" spans="2:2">
      <c r="B90" s="7" t="s">
        <v>206</v>
      </c>
    </row>
    <row r="91" spans="2:2">
      <c r="B91" s="7" t="s">
        <v>207</v>
      </c>
    </row>
    <row r="92" spans="2:2">
      <c r="B92" s="7" t="s">
        <v>208</v>
      </c>
    </row>
    <row r="93" spans="2:2">
      <c r="B93" s="7" t="s">
        <v>209</v>
      </c>
    </row>
    <row r="94" spans="2:2">
      <c r="B94" s="7" t="s">
        <v>210</v>
      </c>
    </row>
    <row r="95" spans="2:2">
      <c r="B95" s="7" t="s">
        <v>211</v>
      </c>
    </row>
    <row r="96" spans="2:2">
      <c r="B96" s="7" t="s">
        <v>212</v>
      </c>
    </row>
    <row r="97" spans="2:2">
      <c r="B97" s="7" t="s">
        <v>213</v>
      </c>
    </row>
    <row r="98" spans="2:2">
      <c r="B98" s="7" t="s">
        <v>214</v>
      </c>
    </row>
    <row r="99" spans="2:2">
      <c r="B99" s="7" t="s">
        <v>215</v>
      </c>
    </row>
    <row r="100" spans="2:2">
      <c r="B100" s="7" t="s">
        <v>216</v>
      </c>
    </row>
  </sheetData>
  <sheetProtection selectLockedCells="1" selectUnlockedCells="1"/>
  <phoneticPr fontId="2"/>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1:O14"/>
  <sheetViews>
    <sheetView view="pageBreakPreview" zoomScaleNormal="85" zoomScaleSheetLayoutView="100" workbookViewId="0">
      <selection activeCell="Q9" sqref="Q9"/>
    </sheetView>
  </sheetViews>
  <sheetFormatPr defaultColWidth="4.625" defaultRowHeight="15.75"/>
  <cols>
    <col min="1" max="1" width="1.625" style="9" customWidth="1"/>
    <col min="2" max="2" width="17.25" style="9" bestFit="1" customWidth="1"/>
    <col min="3" max="3" width="8.625" style="9" customWidth="1"/>
    <col min="4" max="11" width="10.625" style="9" customWidth="1"/>
    <col min="12" max="14" width="4.625" style="9"/>
    <col min="15" max="15" width="25.125" style="9" customWidth="1"/>
    <col min="16" max="16384" width="4.625" style="9"/>
  </cols>
  <sheetData>
    <row r="1" spans="2:15">
      <c r="O1" s="9" t="s">
        <v>392</v>
      </c>
    </row>
    <row r="2" spans="2:15">
      <c r="B2" s="35" t="s">
        <v>46</v>
      </c>
      <c r="C2" s="38"/>
      <c r="D2" s="42" t="s">
        <v>47</v>
      </c>
      <c r="E2" s="43"/>
      <c r="F2" s="43"/>
      <c r="G2" s="43"/>
      <c r="H2" s="43"/>
      <c r="I2" s="43"/>
      <c r="J2" s="43"/>
      <c r="K2" s="44"/>
    </row>
    <row r="3" spans="2:15">
      <c r="B3" s="37"/>
      <c r="C3" s="45"/>
      <c r="D3" s="46">
        <v>1</v>
      </c>
      <c r="E3" s="46">
        <v>2</v>
      </c>
      <c r="F3" s="46">
        <v>3</v>
      </c>
      <c r="G3" s="46">
        <v>4</v>
      </c>
      <c r="H3" s="46">
        <v>5</v>
      </c>
      <c r="I3" s="46">
        <v>6</v>
      </c>
      <c r="J3" s="46">
        <v>7</v>
      </c>
      <c r="K3" s="47">
        <v>8</v>
      </c>
      <c r="O3" s="9" t="s">
        <v>393</v>
      </c>
    </row>
    <row r="4" spans="2:15">
      <c r="B4" s="36"/>
      <c r="C4" s="48"/>
      <c r="D4" s="23" t="s">
        <v>44</v>
      </c>
      <c r="E4" s="24" t="s">
        <v>45</v>
      </c>
      <c r="F4" s="24" t="s">
        <v>48</v>
      </c>
      <c r="G4" s="24" t="s">
        <v>49</v>
      </c>
      <c r="H4" s="24" t="s">
        <v>50</v>
      </c>
      <c r="I4" s="24" t="s">
        <v>51</v>
      </c>
      <c r="J4" s="24" t="s">
        <v>52</v>
      </c>
      <c r="K4" s="25" t="s">
        <v>53</v>
      </c>
      <c r="O4" s="9" t="s">
        <v>397</v>
      </c>
    </row>
    <row r="5" spans="2:15">
      <c r="B5" s="26" t="s">
        <v>108</v>
      </c>
      <c r="C5" s="22"/>
      <c r="D5" s="39">
        <v>1</v>
      </c>
      <c r="E5" s="27">
        <v>2</v>
      </c>
      <c r="F5" s="27">
        <v>3</v>
      </c>
      <c r="G5" s="27">
        <v>4</v>
      </c>
      <c r="H5" s="27">
        <v>5</v>
      </c>
      <c r="I5" s="27">
        <v>6</v>
      </c>
      <c r="J5" s="27">
        <v>7</v>
      </c>
      <c r="K5" s="28">
        <v>8</v>
      </c>
      <c r="O5" s="9" t="s">
        <v>396</v>
      </c>
    </row>
    <row r="6" spans="2:15">
      <c r="B6" s="29" t="s">
        <v>54</v>
      </c>
      <c r="C6" s="39" t="s">
        <v>56</v>
      </c>
      <c r="D6" s="40">
        <v>0.46</v>
      </c>
      <c r="E6" s="30">
        <v>0.46</v>
      </c>
      <c r="F6" s="30">
        <v>0.56000000000000005</v>
      </c>
      <c r="G6" s="30">
        <v>0.75</v>
      </c>
      <c r="H6" s="30">
        <v>0.87</v>
      </c>
      <c r="I6" s="30">
        <v>0.87</v>
      </c>
      <c r="J6" s="30">
        <v>0.87</v>
      </c>
      <c r="K6" s="31" t="s">
        <v>57</v>
      </c>
      <c r="O6" s="9" t="s">
        <v>395</v>
      </c>
    </row>
    <row r="7" spans="2:15" ht="16.5" thickBot="1">
      <c r="B7" s="29" t="s">
        <v>55</v>
      </c>
      <c r="C7" s="39" t="s">
        <v>69</v>
      </c>
      <c r="D7" s="116" t="s">
        <v>57</v>
      </c>
      <c r="E7" s="117" t="s">
        <v>57</v>
      </c>
      <c r="F7" s="117" t="s">
        <v>57</v>
      </c>
      <c r="G7" s="117" t="s">
        <v>57</v>
      </c>
      <c r="H7" s="117">
        <v>3</v>
      </c>
      <c r="I7" s="117">
        <v>2.8</v>
      </c>
      <c r="J7" s="117">
        <v>2.7</v>
      </c>
      <c r="K7" s="118">
        <v>6.7</v>
      </c>
      <c r="O7" s="9" t="s">
        <v>403</v>
      </c>
    </row>
    <row r="8" spans="2:15" ht="16.5" thickTop="1">
      <c r="B8" s="119"/>
      <c r="C8" s="120"/>
      <c r="D8" s="121">
        <v>1</v>
      </c>
      <c r="E8" s="121">
        <v>2</v>
      </c>
      <c r="F8" s="121">
        <v>3</v>
      </c>
      <c r="G8" s="121">
        <v>4</v>
      </c>
      <c r="H8" s="121">
        <v>5</v>
      </c>
      <c r="I8" s="121">
        <v>6</v>
      </c>
      <c r="J8" s="121">
        <v>7</v>
      </c>
      <c r="K8" s="122">
        <v>8</v>
      </c>
    </row>
    <row r="9" spans="2:15">
      <c r="B9" s="36"/>
      <c r="C9" s="48"/>
      <c r="D9" s="23" t="s">
        <v>44</v>
      </c>
      <c r="E9" s="24" t="s">
        <v>45</v>
      </c>
      <c r="F9" s="24" t="s">
        <v>48</v>
      </c>
      <c r="G9" s="24" t="s">
        <v>49</v>
      </c>
      <c r="H9" s="24" t="s">
        <v>50</v>
      </c>
      <c r="I9" s="24" t="s">
        <v>51</v>
      </c>
      <c r="J9" s="24" t="s">
        <v>52</v>
      </c>
      <c r="K9" s="25" t="s">
        <v>53</v>
      </c>
    </row>
    <row r="10" spans="2:15">
      <c r="B10" s="26" t="s">
        <v>108</v>
      </c>
      <c r="C10" s="22"/>
      <c r="D10" s="39">
        <v>1</v>
      </c>
      <c r="E10" s="27">
        <v>2</v>
      </c>
      <c r="F10" s="27">
        <v>3</v>
      </c>
      <c r="G10" s="27">
        <v>4</v>
      </c>
      <c r="H10" s="27">
        <v>5</v>
      </c>
      <c r="I10" s="27">
        <v>6</v>
      </c>
      <c r="J10" s="27">
        <v>7</v>
      </c>
      <c r="K10" s="28">
        <v>8</v>
      </c>
    </row>
    <row r="11" spans="2:15">
      <c r="B11" s="95" t="s">
        <v>70</v>
      </c>
      <c r="C11" s="91" t="s">
        <v>56</v>
      </c>
      <c r="D11" s="92">
        <v>0.4</v>
      </c>
      <c r="E11" s="93">
        <v>0.4</v>
      </c>
      <c r="F11" s="93">
        <v>0.5</v>
      </c>
      <c r="G11" s="93">
        <v>0.6</v>
      </c>
      <c r="H11" s="93">
        <v>0.6</v>
      </c>
      <c r="I11" s="93">
        <v>0.6</v>
      </c>
      <c r="J11" s="93">
        <v>0.6</v>
      </c>
      <c r="K11" s="94" t="s">
        <v>33</v>
      </c>
    </row>
    <row r="12" spans="2:15">
      <c r="B12" s="26" t="s">
        <v>109</v>
      </c>
      <c r="C12" s="22"/>
      <c r="D12" s="39"/>
      <c r="E12" s="27"/>
      <c r="F12" s="27"/>
      <c r="G12" s="27"/>
      <c r="H12" s="27"/>
      <c r="I12" s="27"/>
      <c r="J12" s="27"/>
      <c r="K12" s="28"/>
    </row>
    <row r="13" spans="2:15">
      <c r="B13" s="29" t="s">
        <v>54</v>
      </c>
      <c r="C13" s="39" t="s">
        <v>56</v>
      </c>
      <c r="D13" s="40"/>
      <c r="E13" s="30"/>
      <c r="F13" s="30"/>
      <c r="G13" s="30"/>
      <c r="H13" s="30"/>
      <c r="I13" s="30"/>
      <c r="J13" s="30"/>
      <c r="K13" s="31"/>
    </row>
    <row r="14" spans="2:15">
      <c r="B14" s="32" t="s">
        <v>55</v>
      </c>
      <c r="C14" s="80" t="s">
        <v>69</v>
      </c>
      <c r="D14" s="41"/>
      <c r="E14" s="33"/>
      <c r="F14" s="33"/>
      <c r="G14" s="33"/>
      <c r="H14" s="33"/>
      <c r="I14" s="33"/>
      <c r="J14" s="33"/>
      <c r="K14" s="34"/>
    </row>
  </sheetData>
  <phoneticPr fontId="2"/>
  <pageMargins left="0.47244094488188981" right="0.39370078740157483" top="0.47244094488188981" bottom="0.39370078740157483" header="0.27559055118110237" footer="0.19685039370078741"/>
  <pageSetup paperSize="9" scale="65" orientation="portrait" r:id="rId1"/>
  <headerFooter>
    <oddHeader>&amp;R&amp;"ＭＳ Ｐ明朝,標準"&amp;10（第&amp;P面）</oddHeader>
    <oddFooter>&amp;L&amp;"Meiryo UI,標準"&amp;9HP住-555-6　（Ver.20221107）&amp;R&amp;"Meiryo UI,標準"&amp;9Copyright 2016-2022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vt:i4>
      </vt:variant>
    </vt:vector>
  </HeadingPairs>
  <TitlesOfParts>
    <vt:vector size="21" baseType="lpstr">
      <vt:lpstr>第１面</vt:lpstr>
      <vt:lpstr>別紙（共同住宅のみ）</vt:lpstr>
      <vt:lpstr>別紙解説</vt:lpstr>
      <vt:lpstr>更新履歴</vt:lpstr>
      <vt:lpstr>master</vt:lpstr>
      <vt:lpstr>別紙mast</vt:lpstr>
      <vt:lpstr>master!Print_Area</vt:lpstr>
      <vt:lpstr>更新履歴!Print_Area</vt:lpstr>
      <vt:lpstr>第１面!Print_Area</vt:lpstr>
      <vt:lpstr>'別紙（共同住宅のみ）'!Print_Area</vt:lpstr>
      <vt:lpstr>別紙mast!Print_Area</vt:lpstr>
      <vt:lpstr>別紙解説!Print_Area</vt:lpstr>
      <vt:lpstr>第１面!Print_Titles</vt:lpstr>
      <vt:lpstr>'別紙（共同住宅のみ）'!Print_Titles</vt:lpstr>
      <vt:lpstr>S造外装材の熱抵抗</vt:lpstr>
      <vt:lpstr>開口部の日射遮蔽仕様</vt:lpstr>
      <vt:lpstr>開口部の熱貫流率</vt:lpstr>
      <vt:lpstr>断熱材</vt:lpstr>
      <vt:lpstr>'別紙（共同住宅のみ）'!地域の区分2</vt:lpstr>
      <vt:lpstr>地域区分</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tamakawa</dc:creator>
  <cp:lastModifiedBy>高橋 香織</cp:lastModifiedBy>
  <cp:lastPrinted>2025-03-31T03:14:12Z</cp:lastPrinted>
  <dcterms:created xsi:type="dcterms:W3CDTF">2012-11-07T01:29:17Z</dcterms:created>
  <dcterms:modified xsi:type="dcterms:W3CDTF">2025-03-31T03:25:59Z</dcterms:modified>
</cp:coreProperties>
</file>