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useplusgroup-my.sharepoint.com/personal/ka_takahashi_houseplus_co_jp/Documents/デスクトップ/"/>
    </mc:Choice>
  </mc:AlternateContent>
  <xr:revisionPtr revIDLastSave="74" documentId="13_ncr:1_{BAC75CD5-3852-40B0-B6A0-F2F46860CF1F}" xr6:coauthVersionLast="47" xr6:coauthVersionMax="47" xr10:uidLastSave="{988B59FF-E1D2-4B18-AF42-D449E603CD22}"/>
  <workbookProtection workbookAlgorithmName="SHA-512" workbookHashValue="31yNcAVnFUKxfUO7my5bZnN26VRc0GMgfVnVEXuAG6eM5wdGU+rHNjXNCGDtsra0FI8bCVA4MaaP02PFxhO7/A==" workbookSaltValue="bqotnfmww+9otkRtBKVIYQ==" workbookSpinCount="100000" lockStructure="1"/>
  <bookViews>
    <workbookView xWindow="-120" yWindow="-120" windowWidth="19440" windowHeight="15000" activeTab="1" xr2:uid="{00000000-000D-0000-FFFF-FFFF00000000}"/>
  </bookViews>
  <sheets>
    <sheet name="作成要領" sheetId="8" r:id="rId1"/>
    <sheet name="別添①" sheetId="5" r:id="rId2"/>
    <sheet name="別添②" sheetId="12" r:id="rId3"/>
    <sheet name="第一面(1)" sheetId="16" r:id="rId4"/>
    <sheet name="第一面(2)" sheetId="19" r:id="rId5"/>
    <sheet name="第二面" sheetId="9" r:id="rId6"/>
    <sheet name="第三面" sheetId="10" r:id="rId7"/>
    <sheet name="リスト" sheetId="7" state="hidden" r:id="rId8"/>
    <sheet name="変更履歴" sheetId="13" state="hidden" r:id="rId9"/>
  </sheets>
  <externalReferences>
    <externalReference r:id="rId10"/>
  </externalReferences>
  <definedNames>
    <definedName name="_xlnm.Print_Area" localSheetId="7">リスト!$A$1:$J$10</definedName>
    <definedName name="_xlnm.Print_Area" localSheetId="0">作成要領!$B$2:$L$41</definedName>
    <definedName name="_xlnm.Print_Area" localSheetId="4">'第一面(2)'!$A$1:$AH$66</definedName>
    <definedName name="_xlnm.Print_Area" localSheetId="6">第三面!$B$1:$AI$52</definedName>
    <definedName name="_xlnm.Print_Area" localSheetId="5">第二面!$A$1:$AG$41</definedName>
    <definedName name="_xlnm.Print_Area" localSheetId="1">別添①!$A$1:$AG$44</definedName>
    <definedName name="_xlnm.Print_Area" localSheetId="2">別添②!$A$1:$AF$258</definedName>
    <definedName name="_xlnm.Print_Area" localSheetId="8">変更履歴!$A$1:$I$34</definedName>
    <definedName name="_xlnm.Print_Titles" localSheetId="2">別添②!$A:$I,別添②!$1:$7</definedName>
    <definedName name="ガラスU値">[1]MAST!$B$37:$B$46</definedName>
    <definedName name="ガラス日射">[1]MAST!$B$75:$B$83</definedName>
    <definedName name="ドア">#REF!</definedName>
    <definedName name="夏期日射方位">[1]MAST!$I$14:$I$17</definedName>
    <definedName name="夏期日射方位２">[1]MAST!$I$20:$I$24</definedName>
    <definedName name="夏期日射率">[1]MAST!$B$66:$B$72</definedName>
    <definedName name="開口部Ｕ値">[1]MAST!$B$58:$B$63</definedName>
    <definedName name="給湯熱源">#REF!</definedName>
    <definedName name="建具種類">[1]MAST!$B$30:$B$34</definedName>
    <definedName name="杭種">#REF!</definedName>
    <definedName name="支持地盤">#REF!</definedName>
    <definedName name="種類">[1]MAST!#REF!</definedName>
    <definedName name="設1_1">#REF!</definedName>
    <definedName name="設1_2">#REF!</definedName>
    <definedName name="設定根拠">#REF!</definedName>
    <definedName name="窓">#REF!</definedName>
    <definedName name="断熱材">[1]MAST!$D$3:$D$57</definedName>
    <definedName name="地域区分">#REF!</definedName>
    <definedName name="地域区分２">[1]MAST!$B$49:$B$55</definedName>
    <definedName name="直接基礎形式">#REF!</definedName>
    <definedName name="直接基礎構造">#REF!</definedName>
    <definedName name="等級">#REF!</definedName>
    <definedName name="日射遮蔽">[1]MAST!$I$27:$I$34</definedName>
    <definedName name="部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2" l="1"/>
  <c r="U39" i="5"/>
  <c r="AI10" i="12"/>
  <c r="AJ10" i="12"/>
  <c r="AI11" i="12"/>
  <c r="AJ11" i="12"/>
  <c r="AI12" i="12"/>
  <c r="AJ12" i="12"/>
  <c r="AI13" i="12"/>
  <c r="AJ13" i="12"/>
  <c r="AI14" i="12"/>
  <c r="AJ14" i="12"/>
  <c r="AI15" i="12"/>
  <c r="AJ15" i="12"/>
  <c r="AI16" i="12"/>
  <c r="AJ16" i="12"/>
  <c r="AI17" i="12"/>
  <c r="AJ17" i="12"/>
  <c r="AI18" i="12"/>
  <c r="AJ18" i="12"/>
  <c r="AI19" i="12"/>
  <c r="AJ19" i="12"/>
  <c r="AI20" i="12"/>
  <c r="AJ20" i="12"/>
  <c r="AI21" i="12"/>
  <c r="AJ21" i="12"/>
  <c r="AI22" i="12"/>
  <c r="AJ22" i="12"/>
  <c r="AI23" i="12"/>
  <c r="AJ23" i="12"/>
  <c r="AI24" i="12"/>
  <c r="AJ24" i="12"/>
  <c r="AI25" i="12"/>
  <c r="AJ25" i="12"/>
  <c r="AI26" i="12"/>
  <c r="AJ26" i="12"/>
  <c r="AI27" i="12"/>
  <c r="AJ27" i="12"/>
  <c r="AI28" i="12"/>
  <c r="AJ28" i="12"/>
  <c r="AI29" i="12"/>
  <c r="AJ29" i="12"/>
  <c r="AI30" i="12"/>
  <c r="AJ30" i="12"/>
  <c r="AI31" i="12"/>
  <c r="AJ31" i="12"/>
  <c r="AI32" i="12"/>
  <c r="AJ32" i="12"/>
  <c r="AI33" i="12"/>
  <c r="AJ33" i="12"/>
  <c r="AI34" i="12"/>
  <c r="AJ34" i="12"/>
  <c r="AI35" i="12"/>
  <c r="AJ35" i="12"/>
  <c r="AI36" i="12"/>
  <c r="AJ36" i="12"/>
  <c r="AI37" i="12"/>
  <c r="AJ37" i="12"/>
  <c r="AI38" i="12"/>
  <c r="AJ38" i="12"/>
  <c r="AI39" i="12"/>
  <c r="AJ39" i="12"/>
  <c r="AI40" i="12"/>
  <c r="AJ40" i="12"/>
  <c r="AI41" i="12"/>
  <c r="AJ41" i="12"/>
  <c r="AI42" i="12"/>
  <c r="AJ42" i="12"/>
  <c r="AI43" i="12"/>
  <c r="AJ43" i="12"/>
  <c r="AI44" i="12"/>
  <c r="AJ44" i="12"/>
  <c r="AI45" i="12"/>
  <c r="AJ45" i="12"/>
  <c r="AI46" i="12"/>
  <c r="AJ46" i="12"/>
  <c r="AI47" i="12"/>
  <c r="AJ47" i="12"/>
  <c r="AI48" i="12"/>
  <c r="AJ48" i="12"/>
  <c r="AI49" i="12"/>
  <c r="AJ49" i="12"/>
  <c r="AI50" i="12"/>
  <c r="AJ50" i="12"/>
  <c r="AI51" i="12"/>
  <c r="AJ51" i="12"/>
  <c r="AI52" i="12"/>
  <c r="AJ52" i="12"/>
  <c r="AI53" i="12"/>
  <c r="AJ53" i="12"/>
  <c r="AI54" i="12"/>
  <c r="AJ54" i="12"/>
  <c r="AI55" i="12"/>
  <c r="AJ55" i="12"/>
  <c r="AI56" i="12"/>
  <c r="AJ56" i="12"/>
  <c r="AI57" i="12"/>
  <c r="AJ57" i="12"/>
  <c r="AI58" i="12"/>
  <c r="AJ58" i="12"/>
  <c r="AI59" i="12"/>
  <c r="AJ59" i="12"/>
  <c r="AI60" i="12"/>
  <c r="AJ60" i="12"/>
  <c r="AI61" i="12"/>
  <c r="AJ61" i="12"/>
  <c r="AI62" i="12"/>
  <c r="AJ62" i="12"/>
  <c r="AI63" i="12"/>
  <c r="AJ63" i="12"/>
  <c r="AI64" i="12"/>
  <c r="AJ64" i="12"/>
  <c r="AI65" i="12"/>
  <c r="AJ65" i="12"/>
  <c r="AI66" i="12"/>
  <c r="AJ66" i="12"/>
  <c r="AI67" i="12"/>
  <c r="AJ67" i="12"/>
  <c r="AI68" i="12"/>
  <c r="AJ68" i="12"/>
  <c r="AI69" i="12"/>
  <c r="AJ69" i="12"/>
  <c r="AI70" i="12"/>
  <c r="AJ70" i="12"/>
  <c r="AI71" i="12"/>
  <c r="AJ71" i="12"/>
  <c r="AI72" i="12"/>
  <c r="AJ72" i="12"/>
  <c r="AI73" i="12"/>
  <c r="AJ73" i="12"/>
  <c r="AI74" i="12"/>
  <c r="AJ74" i="12"/>
  <c r="AI75" i="12"/>
  <c r="AJ75" i="12"/>
  <c r="AI76" i="12"/>
  <c r="AJ76" i="12"/>
  <c r="AI77" i="12"/>
  <c r="AJ77" i="12"/>
  <c r="AI78" i="12"/>
  <c r="AJ78" i="12"/>
  <c r="AI79" i="12"/>
  <c r="AJ79" i="12"/>
  <c r="AI80" i="12"/>
  <c r="AJ80" i="12"/>
  <c r="AI81" i="12"/>
  <c r="AJ81" i="12"/>
  <c r="AI82" i="12"/>
  <c r="AJ82" i="12"/>
  <c r="AI83" i="12"/>
  <c r="AJ83" i="12"/>
  <c r="AI84" i="12"/>
  <c r="AJ84" i="12"/>
  <c r="AI85" i="12"/>
  <c r="AJ85" i="12"/>
  <c r="AI86" i="12"/>
  <c r="AJ86" i="12"/>
  <c r="AI87" i="12"/>
  <c r="AJ87" i="12"/>
  <c r="AI88" i="12"/>
  <c r="AJ88" i="12"/>
  <c r="AI89" i="12"/>
  <c r="AJ89" i="12"/>
  <c r="AI90" i="12"/>
  <c r="AJ90" i="12"/>
  <c r="AI91" i="12"/>
  <c r="AJ91" i="12"/>
  <c r="AI92" i="12"/>
  <c r="AJ92" i="12"/>
  <c r="AI93" i="12"/>
  <c r="AJ93" i="12"/>
  <c r="AI94" i="12"/>
  <c r="AJ94" i="12"/>
  <c r="AI95" i="12"/>
  <c r="AJ95" i="12"/>
  <c r="AI96" i="12"/>
  <c r="AJ96" i="12"/>
  <c r="AI97" i="12"/>
  <c r="AJ97" i="12"/>
  <c r="AI98" i="12"/>
  <c r="AJ98" i="12"/>
  <c r="AI99" i="12"/>
  <c r="AJ99" i="12"/>
  <c r="AI100" i="12"/>
  <c r="AJ100" i="12"/>
  <c r="AI101" i="12"/>
  <c r="AJ101" i="12"/>
  <c r="AI102" i="12"/>
  <c r="AJ102" i="12"/>
  <c r="AI103" i="12"/>
  <c r="AJ103" i="12"/>
  <c r="AI104" i="12"/>
  <c r="AJ104" i="12"/>
  <c r="AI105" i="12"/>
  <c r="AJ105" i="12"/>
  <c r="AI106" i="12"/>
  <c r="AJ106" i="12"/>
  <c r="AI107" i="12"/>
  <c r="AJ107" i="12"/>
  <c r="AI108" i="12"/>
  <c r="AJ108" i="12"/>
  <c r="AI109" i="12"/>
  <c r="AJ109" i="12"/>
  <c r="AI110" i="12"/>
  <c r="AJ110" i="12"/>
  <c r="AI111" i="12"/>
  <c r="AJ111" i="12"/>
  <c r="AI112" i="12"/>
  <c r="AJ112" i="12"/>
  <c r="AI113" i="12"/>
  <c r="AJ113" i="12"/>
  <c r="AI114" i="12"/>
  <c r="AJ114" i="12"/>
  <c r="AI115" i="12"/>
  <c r="AJ115" i="12"/>
  <c r="AI116" i="12"/>
  <c r="AJ116" i="12"/>
  <c r="AI117" i="12"/>
  <c r="AJ117" i="12"/>
  <c r="AI118" i="12"/>
  <c r="AJ118" i="12"/>
  <c r="AI119" i="12"/>
  <c r="AJ119" i="12"/>
  <c r="AI120" i="12"/>
  <c r="AJ120" i="12"/>
  <c r="AI121" i="12"/>
  <c r="AJ121" i="12"/>
  <c r="AI122" i="12"/>
  <c r="AJ122" i="12"/>
  <c r="AI123" i="12"/>
  <c r="AJ123" i="12"/>
  <c r="AI124" i="12"/>
  <c r="AJ124" i="12"/>
  <c r="AI125" i="12"/>
  <c r="AJ125" i="12"/>
  <c r="AI126" i="12"/>
  <c r="AJ126" i="12"/>
  <c r="AI127" i="12"/>
  <c r="AJ127" i="12"/>
  <c r="AI128" i="12"/>
  <c r="AJ128" i="12"/>
  <c r="AI129" i="12"/>
  <c r="AJ129" i="12"/>
  <c r="AI130" i="12"/>
  <c r="AJ130" i="12"/>
  <c r="AI131" i="12"/>
  <c r="AJ131" i="12"/>
  <c r="AI132" i="12"/>
  <c r="AJ132" i="12"/>
  <c r="AI133" i="12"/>
  <c r="AJ133" i="12"/>
  <c r="AI134" i="12"/>
  <c r="AJ134" i="12"/>
  <c r="AI135" i="12"/>
  <c r="AJ135" i="12"/>
  <c r="AI136" i="12"/>
  <c r="AJ136" i="12"/>
  <c r="AI137" i="12"/>
  <c r="AJ137" i="12"/>
  <c r="AI138" i="12"/>
  <c r="AJ138" i="12"/>
  <c r="AI139" i="12"/>
  <c r="AJ139" i="12"/>
  <c r="AI140" i="12"/>
  <c r="AJ140" i="12"/>
  <c r="AI141" i="12"/>
  <c r="AJ141" i="12"/>
  <c r="AI142" i="12"/>
  <c r="AJ142" i="12"/>
  <c r="AI143" i="12"/>
  <c r="AJ143" i="12"/>
  <c r="AI144" i="12"/>
  <c r="AJ144" i="12"/>
  <c r="AI145" i="12"/>
  <c r="AJ145" i="12"/>
  <c r="AI146" i="12"/>
  <c r="AJ146" i="12"/>
  <c r="AI147" i="12"/>
  <c r="AJ147" i="12"/>
  <c r="AI148" i="12"/>
  <c r="AJ148" i="12"/>
  <c r="AI149" i="12"/>
  <c r="AJ149" i="12"/>
  <c r="AI150" i="12"/>
  <c r="AJ150" i="12"/>
  <c r="AI151" i="12"/>
  <c r="AJ151" i="12"/>
  <c r="AI152" i="12"/>
  <c r="AJ152" i="12"/>
  <c r="AI153" i="12"/>
  <c r="AJ153" i="12"/>
  <c r="AI154" i="12"/>
  <c r="AJ154" i="12"/>
  <c r="AI155" i="12"/>
  <c r="AJ155" i="12"/>
  <c r="AI156" i="12"/>
  <c r="AJ156" i="12"/>
  <c r="AI157" i="12"/>
  <c r="AJ157" i="12"/>
  <c r="AI158" i="12"/>
  <c r="AJ158" i="12"/>
  <c r="AI159" i="12"/>
  <c r="AJ159" i="12"/>
  <c r="AI160" i="12"/>
  <c r="AJ160" i="12"/>
  <c r="AI161" i="12"/>
  <c r="AJ161" i="12"/>
  <c r="AI162" i="12"/>
  <c r="AJ162" i="12"/>
  <c r="AI163" i="12"/>
  <c r="AJ163" i="12"/>
  <c r="AI164" i="12"/>
  <c r="AJ164" i="12"/>
  <c r="AI165" i="12"/>
  <c r="AJ165" i="12"/>
  <c r="AI166" i="12"/>
  <c r="AJ166" i="12"/>
  <c r="AI167" i="12"/>
  <c r="AJ167" i="12"/>
  <c r="AI168" i="12"/>
  <c r="AJ168" i="12"/>
  <c r="AI169" i="12"/>
  <c r="AJ169" i="12"/>
  <c r="AI170" i="12"/>
  <c r="AJ170" i="12"/>
  <c r="AI171" i="12"/>
  <c r="AJ171" i="12"/>
  <c r="AI172" i="12"/>
  <c r="AJ172" i="12"/>
  <c r="AI173" i="12"/>
  <c r="AJ173" i="12"/>
  <c r="AI174" i="12"/>
  <c r="AJ174" i="12"/>
  <c r="AI175" i="12"/>
  <c r="AJ175" i="12"/>
  <c r="AI176" i="12"/>
  <c r="AJ176" i="12"/>
  <c r="AI177" i="12"/>
  <c r="AJ177" i="12"/>
  <c r="AI178" i="12"/>
  <c r="AJ178" i="12"/>
  <c r="AI179" i="12"/>
  <c r="AJ179" i="12"/>
  <c r="AI180" i="12"/>
  <c r="AJ180" i="12"/>
  <c r="AI181" i="12"/>
  <c r="AJ181" i="12"/>
  <c r="AI182" i="12"/>
  <c r="AJ182" i="12"/>
  <c r="AI183" i="12"/>
  <c r="AJ183" i="12"/>
  <c r="AI184" i="12"/>
  <c r="AJ184" i="12"/>
  <c r="AI185" i="12"/>
  <c r="AJ185" i="12"/>
  <c r="AI186" i="12"/>
  <c r="AJ186" i="12"/>
  <c r="AI187" i="12"/>
  <c r="AJ187" i="12"/>
  <c r="AI188" i="12"/>
  <c r="AJ188" i="12"/>
  <c r="AI189" i="12"/>
  <c r="AJ189" i="12"/>
  <c r="AI190" i="12"/>
  <c r="AJ190" i="12"/>
  <c r="AI191" i="12"/>
  <c r="AJ191" i="12"/>
  <c r="AI192" i="12"/>
  <c r="AJ192" i="12"/>
  <c r="AI193" i="12"/>
  <c r="AJ193" i="12"/>
  <c r="AI194" i="12"/>
  <c r="AJ194" i="12"/>
  <c r="AI195" i="12"/>
  <c r="AJ195" i="12"/>
  <c r="AI196" i="12"/>
  <c r="AJ196" i="12"/>
  <c r="AI197" i="12"/>
  <c r="AJ197" i="12"/>
  <c r="AI198" i="12"/>
  <c r="AJ198" i="12"/>
  <c r="AI199" i="12"/>
  <c r="AJ199" i="12"/>
  <c r="AI200" i="12"/>
  <c r="AJ200" i="12"/>
  <c r="AI201" i="12"/>
  <c r="AJ201" i="12"/>
  <c r="AI202" i="12"/>
  <c r="AJ202" i="12"/>
  <c r="AI203" i="12"/>
  <c r="AJ203" i="12"/>
  <c r="AI204" i="12"/>
  <c r="AJ204" i="12"/>
  <c r="AI205" i="12"/>
  <c r="AJ205" i="12"/>
  <c r="AI206" i="12"/>
  <c r="AJ206" i="12"/>
  <c r="AI207" i="12"/>
  <c r="AJ207" i="12"/>
  <c r="AI208" i="12"/>
  <c r="AJ208" i="12"/>
  <c r="AI209" i="12"/>
  <c r="AJ209" i="12"/>
  <c r="AI210" i="12"/>
  <c r="AJ210" i="12"/>
  <c r="AI211" i="12"/>
  <c r="AJ211" i="12"/>
  <c r="AI212" i="12"/>
  <c r="AJ212" i="12"/>
  <c r="AI213" i="12"/>
  <c r="AJ213" i="12"/>
  <c r="AI214" i="12"/>
  <c r="AJ214" i="12"/>
  <c r="AI215" i="12"/>
  <c r="AJ215" i="12"/>
  <c r="AI216" i="12"/>
  <c r="AJ216" i="12"/>
  <c r="AI217" i="12"/>
  <c r="AJ217" i="12"/>
  <c r="AI218" i="12"/>
  <c r="AJ218" i="12"/>
  <c r="AI219" i="12"/>
  <c r="AJ219" i="12"/>
  <c r="AI220" i="12"/>
  <c r="AJ220" i="12"/>
  <c r="AI221" i="12"/>
  <c r="AJ221" i="12"/>
  <c r="AI222" i="12"/>
  <c r="AJ222" i="12"/>
  <c r="AI223" i="12"/>
  <c r="AJ223" i="12"/>
  <c r="AI224" i="12"/>
  <c r="AJ224" i="12"/>
  <c r="AI225" i="12"/>
  <c r="AJ225" i="12"/>
  <c r="AI226" i="12"/>
  <c r="AJ226" i="12"/>
  <c r="AI227" i="12"/>
  <c r="AJ227" i="12"/>
  <c r="AI228" i="12"/>
  <c r="AJ228" i="12"/>
  <c r="AI229" i="12"/>
  <c r="AJ229" i="12"/>
  <c r="AI230" i="12"/>
  <c r="AJ230" i="12"/>
  <c r="AI231" i="12"/>
  <c r="AJ231" i="12"/>
  <c r="AI232" i="12"/>
  <c r="AJ232" i="12"/>
  <c r="AI233" i="12"/>
  <c r="AJ233" i="12"/>
  <c r="AI234" i="12"/>
  <c r="AJ234" i="12"/>
  <c r="AI235" i="12"/>
  <c r="AJ235" i="12"/>
  <c r="AI236" i="12"/>
  <c r="AJ236" i="12"/>
  <c r="AI237" i="12"/>
  <c r="AJ237" i="12"/>
  <c r="AI238" i="12"/>
  <c r="AJ238" i="12"/>
  <c r="AI239" i="12"/>
  <c r="AJ239" i="12"/>
  <c r="AI240" i="12"/>
  <c r="AJ240" i="12"/>
  <c r="AI241" i="12"/>
  <c r="AJ241" i="12"/>
  <c r="AI242" i="12"/>
  <c r="AJ242" i="12"/>
  <c r="AI243" i="12"/>
  <c r="AJ243" i="12"/>
  <c r="AI244" i="12"/>
  <c r="AJ244" i="12"/>
  <c r="AI245" i="12"/>
  <c r="AJ245" i="12"/>
  <c r="AI246" i="12"/>
  <c r="AJ246" i="12"/>
  <c r="AI247" i="12"/>
  <c r="AJ247" i="12"/>
  <c r="AI248" i="12"/>
  <c r="AJ248" i="12"/>
  <c r="AI249" i="12"/>
  <c r="AJ249" i="12"/>
  <c r="AI250" i="12"/>
  <c r="AJ250" i="12"/>
  <c r="AI251" i="12"/>
  <c r="AJ251" i="12"/>
  <c r="AI252" i="12"/>
  <c r="AJ252" i="12"/>
  <c r="AI253" i="12"/>
  <c r="AJ253" i="12"/>
  <c r="AI254" i="12"/>
  <c r="AJ254" i="12"/>
  <c r="AI255" i="12"/>
  <c r="AJ255" i="12"/>
  <c r="AI256" i="12"/>
  <c r="AJ256" i="12"/>
  <c r="AI257" i="12"/>
  <c r="AJ257" i="12"/>
  <c r="AI258" i="12"/>
  <c r="AJ258" i="12"/>
  <c r="AI9" i="12"/>
  <c r="AJ9" i="12"/>
  <c r="AH10" i="12"/>
  <c r="AG10" i="12"/>
  <c r="AG11" i="12"/>
  <c r="AG12" i="12"/>
  <c r="AG13" i="12"/>
  <c r="AG14" i="12"/>
  <c r="AG15" i="12"/>
  <c r="AG16" i="12"/>
  <c r="AG17" i="12"/>
  <c r="AG18" i="12"/>
  <c r="AG19" i="12"/>
  <c r="AG20" i="12"/>
  <c r="AG21" i="12"/>
  <c r="AG22" i="12"/>
  <c r="AG23" i="12"/>
  <c r="AG24" i="12"/>
  <c r="AG25" i="12"/>
  <c r="AG26" i="12"/>
  <c r="AG27" i="12"/>
  <c r="AG28" i="12"/>
  <c r="AG29" i="12"/>
  <c r="AG30" i="12"/>
  <c r="AG31" i="12"/>
  <c r="AG32" i="12"/>
  <c r="AG33" i="12"/>
  <c r="AG34" i="12"/>
  <c r="AG35" i="12"/>
  <c r="AG36" i="12"/>
  <c r="AG37" i="12"/>
  <c r="AG38" i="12"/>
  <c r="AG39" i="12"/>
  <c r="AG40" i="12"/>
  <c r="AG41" i="12"/>
  <c r="AG42" i="12"/>
  <c r="AG43" i="12"/>
  <c r="AG44" i="12"/>
  <c r="AG45" i="12"/>
  <c r="AG46" i="12"/>
  <c r="AG47" i="12"/>
  <c r="AG48" i="12"/>
  <c r="AG49" i="12"/>
  <c r="AG50" i="12"/>
  <c r="AG51" i="12"/>
  <c r="AG52" i="12"/>
  <c r="AG53" i="12"/>
  <c r="AG54" i="12"/>
  <c r="AG55" i="12"/>
  <c r="AG56" i="12"/>
  <c r="AG57" i="12"/>
  <c r="AG58" i="12"/>
  <c r="AG59" i="12"/>
  <c r="AG60" i="12"/>
  <c r="AG61" i="12"/>
  <c r="AG62" i="12"/>
  <c r="AG63" i="12"/>
  <c r="AG64" i="12"/>
  <c r="AG65" i="12"/>
  <c r="AG66" i="12"/>
  <c r="AG67" i="12"/>
  <c r="AG68" i="12"/>
  <c r="AG69" i="12"/>
  <c r="AG70" i="12"/>
  <c r="AG71" i="12"/>
  <c r="AG72" i="12"/>
  <c r="AG73" i="12"/>
  <c r="AG74" i="12"/>
  <c r="AG75" i="12"/>
  <c r="AG76" i="12"/>
  <c r="AG77" i="12"/>
  <c r="AG78" i="12"/>
  <c r="AG79" i="12"/>
  <c r="AG80" i="12"/>
  <c r="AG81" i="12"/>
  <c r="AG82" i="12"/>
  <c r="AG83" i="12"/>
  <c r="AG84" i="12"/>
  <c r="AG85" i="12"/>
  <c r="AG86" i="12"/>
  <c r="AG87" i="12"/>
  <c r="AG88" i="12"/>
  <c r="AG89" i="12"/>
  <c r="AG90" i="12"/>
  <c r="AG91" i="12"/>
  <c r="AG92" i="12"/>
  <c r="AG93" i="12"/>
  <c r="AG94" i="12"/>
  <c r="AG95" i="12"/>
  <c r="AG96" i="12"/>
  <c r="AG97" i="12"/>
  <c r="AG98" i="12"/>
  <c r="AG99" i="12"/>
  <c r="AG100" i="12"/>
  <c r="AG101" i="12"/>
  <c r="AG102" i="12"/>
  <c r="AG103" i="12"/>
  <c r="AG104" i="12"/>
  <c r="AG105" i="12"/>
  <c r="AG106" i="12"/>
  <c r="AG107" i="12"/>
  <c r="AG108" i="12"/>
  <c r="AG109" i="12"/>
  <c r="AG110" i="12"/>
  <c r="AG111" i="12"/>
  <c r="AG112" i="12"/>
  <c r="AG113" i="12"/>
  <c r="AG114" i="12"/>
  <c r="AG115" i="12"/>
  <c r="AG116" i="12"/>
  <c r="AG117" i="12"/>
  <c r="AG118" i="12"/>
  <c r="AG119" i="12"/>
  <c r="AG120" i="12"/>
  <c r="AG121" i="12"/>
  <c r="AG122" i="12"/>
  <c r="AG123" i="12"/>
  <c r="AG124" i="12"/>
  <c r="AG125" i="12"/>
  <c r="AG126" i="12"/>
  <c r="AG127" i="12"/>
  <c r="AG128" i="12"/>
  <c r="AG129" i="12"/>
  <c r="AG130" i="12"/>
  <c r="AG131" i="12"/>
  <c r="AG132" i="12"/>
  <c r="AG133" i="12"/>
  <c r="AG134" i="12"/>
  <c r="AG135" i="12"/>
  <c r="AG136" i="12"/>
  <c r="AG137" i="12"/>
  <c r="AG138" i="12"/>
  <c r="AG139" i="12"/>
  <c r="AG140" i="12"/>
  <c r="AG141" i="12"/>
  <c r="AG142" i="12"/>
  <c r="AG143" i="12"/>
  <c r="AG144" i="12"/>
  <c r="AG145" i="12"/>
  <c r="AG146" i="12"/>
  <c r="AG147" i="12"/>
  <c r="AG148" i="12"/>
  <c r="AG149" i="12"/>
  <c r="AG150" i="12"/>
  <c r="AG151" i="12"/>
  <c r="AG152" i="12"/>
  <c r="AG153" i="12"/>
  <c r="AG154" i="12"/>
  <c r="AG155" i="12"/>
  <c r="AG156" i="12"/>
  <c r="AG157" i="12"/>
  <c r="AG158" i="12"/>
  <c r="AG159" i="12"/>
  <c r="AG160" i="12"/>
  <c r="AG161" i="12"/>
  <c r="AG162" i="12"/>
  <c r="AG163" i="12"/>
  <c r="AG164" i="12"/>
  <c r="AG165" i="12"/>
  <c r="AG166" i="12"/>
  <c r="AG167" i="12"/>
  <c r="AG168" i="12"/>
  <c r="AG169" i="12"/>
  <c r="AG170" i="12"/>
  <c r="AG171" i="12"/>
  <c r="AG172" i="12"/>
  <c r="AG173" i="12"/>
  <c r="AG174" i="12"/>
  <c r="AG175" i="12"/>
  <c r="AG176" i="12"/>
  <c r="AG177" i="12"/>
  <c r="AG178" i="12"/>
  <c r="AG179" i="12"/>
  <c r="AG180" i="12"/>
  <c r="AG181" i="12"/>
  <c r="AG182" i="12"/>
  <c r="AG183" i="12"/>
  <c r="AG184" i="12"/>
  <c r="AG185" i="12"/>
  <c r="AG186" i="12"/>
  <c r="AG187" i="12"/>
  <c r="AG188" i="12"/>
  <c r="AG189" i="12"/>
  <c r="AG190" i="12"/>
  <c r="AG191" i="12"/>
  <c r="AG192" i="12"/>
  <c r="AG193" i="12"/>
  <c r="AG194" i="12"/>
  <c r="AG195" i="12"/>
  <c r="AG196" i="12"/>
  <c r="AG197" i="12"/>
  <c r="AG198" i="12"/>
  <c r="AG199" i="12"/>
  <c r="AG200" i="12"/>
  <c r="AG201" i="12"/>
  <c r="AG202" i="12"/>
  <c r="AG203" i="12"/>
  <c r="AG204" i="12"/>
  <c r="AG205" i="12"/>
  <c r="AG206" i="12"/>
  <c r="AG207" i="12"/>
  <c r="AG208" i="12"/>
  <c r="AG209" i="12"/>
  <c r="AG210" i="12"/>
  <c r="AG211" i="12"/>
  <c r="AG212" i="12"/>
  <c r="AG213" i="12"/>
  <c r="AG214" i="12"/>
  <c r="AG215" i="12"/>
  <c r="AG216" i="12"/>
  <c r="AG217" i="12"/>
  <c r="AG218" i="12"/>
  <c r="AG219" i="12"/>
  <c r="AG220" i="12"/>
  <c r="AG221" i="12"/>
  <c r="AG222" i="12"/>
  <c r="AG223" i="12"/>
  <c r="AG224" i="12"/>
  <c r="AG225" i="12"/>
  <c r="AG226" i="12"/>
  <c r="AG227" i="12"/>
  <c r="AG228" i="12"/>
  <c r="AG229" i="12"/>
  <c r="AG230" i="12"/>
  <c r="AG231" i="12"/>
  <c r="AG232" i="12"/>
  <c r="AG233" i="12"/>
  <c r="AG234" i="12"/>
  <c r="AG235" i="12"/>
  <c r="AG236" i="12"/>
  <c r="AG237" i="12"/>
  <c r="AG238" i="12"/>
  <c r="AG239" i="12"/>
  <c r="AG240" i="12"/>
  <c r="AG241" i="12"/>
  <c r="AG242" i="12"/>
  <c r="AG243" i="12"/>
  <c r="AG244" i="12"/>
  <c r="AG245" i="12"/>
  <c r="AG246" i="12"/>
  <c r="AG247" i="12"/>
  <c r="AG248" i="12"/>
  <c r="AG249" i="12"/>
  <c r="AG250" i="12"/>
  <c r="AG251" i="12"/>
  <c r="AG252" i="12"/>
  <c r="AG253" i="12"/>
  <c r="AG254" i="12"/>
  <c r="AG255" i="12"/>
  <c r="AG256" i="12"/>
  <c r="AG257" i="12"/>
  <c r="AG258" i="12"/>
  <c r="AG9" i="12"/>
  <c r="AG8" i="12" s="1"/>
  <c r="AA8" i="12" s="1"/>
  <c r="AH11" i="12"/>
  <c r="AH12" i="12"/>
  <c r="AH13" i="12"/>
  <c r="AH14" i="12"/>
  <c r="AH15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H57" i="12"/>
  <c r="AH58" i="12"/>
  <c r="AH59" i="12"/>
  <c r="AH60" i="12"/>
  <c r="AH61" i="12"/>
  <c r="AH62" i="12"/>
  <c r="AH63" i="12"/>
  <c r="AH64" i="12"/>
  <c r="AH65" i="12"/>
  <c r="AH66" i="12"/>
  <c r="AH67" i="12"/>
  <c r="AH68" i="12"/>
  <c r="AH69" i="12"/>
  <c r="AH70" i="12"/>
  <c r="AH71" i="12"/>
  <c r="AH72" i="12"/>
  <c r="AH73" i="12"/>
  <c r="AH74" i="12"/>
  <c r="AH75" i="12"/>
  <c r="AH76" i="12"/>
  <c r="AH77" i="12"/>
  <c r="AH78" i="12"/>
  <c r="AH79" i="12"/>
  <c r="AH80" i="12"/>
  <c r="AH81" i="12"/>
  <c r="AH82" i="12"/>
  <c r="AH83" i="12"/>
  <c r="AH84" i="12"/>
  <c r="AH85" i="12"/>
  <c r="AH86" i="12"/>
  <c r="AH87" i="12"/>
  <c r="AH88" i="12"/>
  <c r="AH89" i="12"/>
  <c r="AH90" i="12"/>
  <c r="AH91" i="12"/>
  <c r="AH92" i="12"/>
  <c r="AH93" i="12"/>
  <c r="AH94" i="12"/>
  <c r="AH95" i="12"/>
  <c r="AH96" i="12"/>
  <c r="AH97" i="12"/>
  <c r="AH98" i="12"/>
  <c r="AH99" i="12"/>
  <c r="AH100" i="12"/>
  <c r="AH101" i="12"/>
  <c r="AH102" i="12"/>
  <c r="AH103" i="12"/>
  <c r="AH104" i="12"/>
  <c r="AH105" i="12"/>
  <c r="AH106" i="12"/>
  <c r="AH107" i="12"/>
  <c r="AH108" i="12"/>
  <c r="AH109" i="12"/>
  <c r="AH110" i="12"/>
  <c r="AH111" i="12"/>
  <c r="AH112" i="12"/>
  <c r="AH113" i="12"/>
  <c r="AH114" i="12"/>
  <c r="AH115" i="12"/>
  <c r="AH116" i="12"/>
  <c r="AH117" i="12"/>
  <c r="AH118" i="12"/>
  <c r="AH119" i="12"/>
  <c r="AH120" i="12"/>
  <c r="AH121" i="12"/>
  <c r="AH122" i="12"/>
  <c r="AH123" i="12"/>
  <c r="AH124" i="12"/>
  <c r="AH125" i="12"/>
  <c r="AH126" i="12"/>
  <c r="AH127" i="12"/>
  <c r="AH128" i="12"/>
  <c r="AH129" i="12"/>
  <c r="AH130" i="12"/>
  <c r="AH131" i="12"/>
  <c r="AH132" i="12"/>
  <c r="AH133" i="12"/>
  <c r="AH134" i="12"/>
  <c r="AH135" i="12"/>
  <c r="AH136" i="12"/>
  <c r="AH137" i="12"/>
  <c r="AH138" i="12"/>
  <c r="AH139" i="12"/>
  <c r="AH140" i="12"/>
  <c r="AH141" i="12"/>
  <c r="AH142" i="12"/>
  <c r="AH143" i="12"/>
  <c r="AH144" i="12"/>
  <c r="AH145" i="12"/>
  <c r="AH146" i="12"/>
  <c r="AH147" i="12"/>
  <c r="AH148" i="12"/>
  <c r="AH149" i="12"/>
  <c r="AH150" i="12"/>
  <c r="AH151" i="12"/>
  <c r="AH152" i="12"/>
  <c r="AH153" i="12"/>
  <c r="AH154" i="12"/>
  <c r="AH155" i="12"/>
  <c r="AH156" i="12"/>
  <c r="AH157" i="12"/>
  <c r="AH158" i="12"/>
  <c r="AH159" i="12"/>
  <c r="AH160" i="12"/>
  <c r="AH161" i="12"/>
  <c r="AH162" i="12"/>
  <c r="AH163" i="12"/>
  <c r="AH164" i="12"/>
  <c r="AH165" i="12"/>
  <c r="AH166" i="12"/>
  <c r="AH167" i="12"/>
  <c r="AH168" i="12"/>
  <c r="AH169" i="12"/>
  <c r="AH170" i="12"/>
  <c r="AH171" i="12"/>
  <c r="AH172" i="12"/>
  <c r="AH173" i="12"/>
  <c r="AH174" i="12"/>
  <c r="AH175" i="12"/>
  <c r="AH176" i="12"/>
  <c r="AH177" i="12"/>
  <c r="AH178" i="12"/>
  <c r="AH179" i="12"/>
  <c r="AH180" i="12"/>
  <c r="AH181" i="12"/>
  <c r="AH182" i="12"/>
  <c r="AH183" i="12"/>
  <c r="AH184" i="12"/>
  <c r="AH185" i="12"/>
  <c r="AH186" i="12"/>
  <c r="AH187" i="12"/>
  <c r="AH188" i="12"/>
  <c r="AH189" i="12"/>
  <c r="AH190" i="12"/>
  <c r="AH191" i="12"/>
  <c r="AH192" i="12"/>
  <c r="AH193" i="12"/>
  <c r="AH194" i="12"/>
  <c r="AH195" i="12"/>
  <c r="AH196" i="12"/>
  <c r="AH197" i="12"/>
  <c r="AH198" i="12"/>
  <c r="AH199" i="12"/>
  <c r="AH200" i="12"/>
  <c r="AH201" i="12"/>
  <c r="AH202" i="12"/>
  <c r="AH203" i="12"/>
  <c r="AH204" i="12"/>
  <c r="AH205" i="12"/>
  <c r="AH206" i="12"/>
  <c r="AH207" i="12"/>
  <c r="AH208" i="12"/>
  <c r="AH209" i="12"/>
  <c r="AH210" i="12"/>
  <c r="AH211" i="12"/>
  <c r="AH212" i="12"/>
  <c r="AH213" i="12"/>
  <c r="AH214" i="12"/>
  <c r="AH215" i="12"/>
  <c r="AH216" i="12"/>
  <c r="AH217" i="12"/>
  <c r="AH218" i="12"/>
  <c r="AH219" i="12"/>
  <c r="AH220" i="12"/>
  <c r="AH221" i="12"/>
  <c r="AH222" i="12"/>
  <c r="AH223" i="12"/>
  <c r="AH224" i="12"/>
  <c r="AH225" i="12"/>
  <c r="AH226" i="12"/>
  <c r="AH227" i="12"/>
  <c r="AH228" i="12"/>
  <c r="AH229" i="12"/>
  <c r="AH230" i="12"/>
  <c r="AH231" i="12"/>
  <c r="AH232" i="12"/>
  <c r="AH233" i="12"/>
  <c r="AH234" i="12"/>
  <c r="AH235" i="12"/>
  <c r="AH236" i="12"/>
  <c r="AH237" i="12"/>
  <c r="AH238" i="12"/>
  <c r="AH239" i="12"/>
  <c r="AH240" i="12"/>
  <c r="AH241" i="12"/>
  <c r="AH242" i="12"/>
  <c r="AH243" i="12"/>
  <c r="AH244" i="12"/>
  <c r="AH245" i="12"/>
  <c r="AH246" i="12"/>
  <c r="AH247" i="12"/>
  <c r="AH248" i="12"/>
  <c r="AH249" i="12"/>
  <c r="AH250" i="12"/>
  <c r="AH251" i="12"/>
  <c r="AH252" i="12"/>
  <c r="AH253" i="12"/>
  <c r="AH254" i="12"/>
  <c r="AH255" i="12"/>
  <c r="AH256" i="12"/>
  <c r="AH257" i="12"/>
  <c r="AH258" i="12"/>
  <c r="AH9" i="12"/>
  <c r="AE10" i="12"/>
  <c r="AE9" i="12"/>
  <c r="AI8" i="12" l="1"/>
  <c r="AC8" i="12" s="1"/>
  <c r="BA25" i="5" s="1"/>
  <c r="AM25" i="5"/>
  <c r="AJ8" i="12"/>
  <c r="AD8" i="12" s="1"/>
  <c r="BH25" i="5" s="1"/>
  <c r="AH8" i="12"/>
  <c r="AB8" i="12" s="1"/>
  <c r="AT25" i="5" s="1"/>
  <c r="AE258" i="12"/>
  <c r="AF258" i="12" s="1"/>
  <c r="X258" i="12"/>
  <c r="U258" i="12"/>
  <c r="R258" i="12"/>
  <c r="O258" i="12"/>
  <c r="AE257" i="12"/>
  <c r="AF257" i="12" s="1"/>
  <c r="U257" i="12"/>
  <c r="X257" i="12" s="1"/>
  <c r="R257" i="12"/>
  <c r="O257" i="12"/>
  <c r="AE256" i="12"/>
  <c r="AF256" i="12" s="1"/>
  <c r="X256" i="12"/>
  <c r="U256" i="12"/>
  <c r="R256" i="12"/>
  <c r="O256" i="12"/>
  <c r="AE255" i="12"/>
  <c r="AF255" i="12" s="1"/>
  <c r="X255" i="12"/>
  <c r="U255" i="12"/>
  <c r="R255" i="12"/>
  <c r="O255" i="12"/>
  <c r="AE254" i="12"/>
  <c r="AF254" i="12" s="1"/>
  <c r="X254" i="12"/>
  <c r="U254" i="12"/>
  <c r="R254" i="12"/>
  <c r="O254" i="12"/>
  <c r="AE253" i="12"/>
  <c r="AF253" i="12" s="1"/>
  <c r="X253" i="12"/>
  <c r="U253" i="12"/>
  <c r="R253" i="12"/>
  <c r="O253" i="12"/>
  <c r="AE252" i="12"/>
  <c r="AF252" i="12" s="1"/>
  <c r="X252" i="12"/>
  <c r="U252" i="12"/>
  <c r="R252" i="12"/>
  <c r="O252" i="12"/>
  <c r="AE251" i="12"/>
  <c r="AF251" i="12" s="1"/>
  <c r="X251" i="12"/>
  <c r="U251" i="12"/>
  <c r="R251" i="12"/>
  <c r="O251" i="12"/>
  <c r="AE250" i="12"/>
  <c r="AF250" i="12" s="1"/>
  <c r="X250" i="12"/>
  <c r="U250" i="12"/>
  <c r="R250" i="12"/>
  <c r="O250" i="12"/>
  <c r="AE249" i="12"/>
  <c r="AF249" i="12" s="1"/>
  <c r="X249" i="12"/>
  <c r="U249" i="12"/>
  <c r="R249" i="12"/>
  <c r="O249" i="12"/>
  <c r="AE248" i="12"/>
  <c r="AF248" i="12" s="1"/>
  <c r="X248" i="12"/>
  <c r="U248" i="12"/>
  <c r="R248" i="12"/>
  <c r="O248" i="12"/>
  <c r="AE247" i="12"/>
  <c r="AF247" i="12" s="1"/>
  <c r="X247" i="12"/>
  <c r="U247" i="12"/>
  <c r="R247" i="12"/>
  <c r="O247" i="12"/>
  <c r="AE246" i="12"/>
  <c r="AF246" i="12" s="1"/>
  <c r="X246" i="12"/>
  <c r="U246" i="12"/>
  <c r="R246" i="12"/>
  <c r="O246" i="12"/>
  <c r="AE245" i="12"/>
  <c r="AF245" i="12" s="1"/>
  <c r="X245" i="12"/>
  <c r="U245" i="12"/>
  <c r="R245" i="12"/>
  <c r="O245" i="12"/>
  <c r="AE244" i="12"/>
  <c r="AF244" i="12" s="1"/>
  <c r="X244" i="12"/>
  <c r="U244" i="12"/>
  <c r="R244" i="12"/>
  <c r="O244" i="12"/>
  <c r="AE243" i="12"/>
  <c r="AF243" i="12" s="1"/>
  <c r="X243" i="12"/>
  <c r="U243" i="12"/>
  <c r="R243" i="12"/>
  <c r="O243" i="12"/>
  <c r="AE242" i="12"/>
  <c r="AF242" i="12" s="1"/>
  <c r="X242" i="12"/>
  <c r="U242" i="12"/>
  <c r="R242" i="12"/>
  <c r="O242" i="12"/>
  <c r="AE241" i="12"/>
  <c r="AF241" i="12" s="1"/>
  <c r="X241" i="12"/>
  <c r="U241" i="12"/>
  <c r="R241" i="12"/>
  <c r="O241" i="12"/>
  <c r="AE240" i="12"/>
  <c r="AF240" i="12" s="1"/>
  <c r="X240" i="12"/>
  <c r="U240" i="12"/>
  <c r="R240" i="12"/>
  <c r="O240" i="12"/>
  <c r="AE239" i="12"/>
  <c r="AF239" i="12" s="1"/>
  <c r="X239" i="12"/>
  <c r="U239" i="12"/>
  <c r="AE238" i="12"/>
  <c r="AF238" i="12" s="1"/>
  <c r="X238" i="12"/>
  <c r="U238" i="12"/>
  <c r="R238" i="12"/>
  <c r="O238" i="12"/>
  <c r="AE237" i="12"/>
  <c r="AF237" i="12" s="1"/>
  <c r="X237" i="12"/>
  <c r="U237" i="12"/>
  <c r="R237" i="12"/>
  <c r="O237" i="12"/>
  <c r="AE236" i="12"/>
  <c r="AF236" i="12" s="1"/>
  <c r="X236" i="12"/>
  <c r="U236" i="12"/>
  <c r="R236" i="12"/>
  <c r="O236" i="12"/>
  <c r="AE235" i="12"/>
  <c r="AF235" i="12" s="1"/>
  <c r="X235" i="12"/>
  <c r="U235" i="12"/>
  <c r="R235" i="12"/>
  <c r="O235" i="12"/>
  <c r="AE234" i="12"/>
  <c r="AF234" i="12" s="1"/>
  <c r="X234" i="12"/>
  <c r="U234" i="12"/>
  <c r="R234" i="12"/>
  <c r="O234" i="12"/>
  <c r="AE233" i="12"/>
  <c r="AF233" i="12" s="1"/>
  <c r="X233" i="12"/>
  <c r="U233" i="12"/>
  <c r="R233" i="12"/>
  <c r="O233" i="12"/>
  <c r="AE232" i="12"/>
  <c r="AF232" i="12" s="1"/>
  <c r="X232" i="12"/>
  <c r="U232" i="12"/>
  <c r="R232" i="12"/>
  <c r="O232" i="12"/>
  <c r="AE231" i="12"/>
  <c r="AF231" i="12" s="1"/>
  <c r="X231" i="12"/>
  <c r="U231" i="12"/>
  <c r="R231" i="12"/>
  <c r="O231" i="12"/>
  <c r="AE230" i="12"/>
  <c r="AF230" i="12" s="1"/>
  <c r="X230" i="12"/>
  <c r="U230" i="12"/>
  <c r="R230" i="12"/>
  <c r="O230" i="12"/>
  <c r="AE229" i="12"/>
  <c r="AF229" i="12" s="1"/>
  <c r="X229" i="12"/>
  <c r="U229" i="12"/>
  <c r="R229" i="12"/>
  <c r="O229" i="12"/>
  <c r="AE228" i="12"/>
  <c r="AF228" i="12" s="1"/>
  <c r="X228" i="12"/>
  <c r="U228" i="12"/>
  <c r="R228" i="12"/>
  <c r="O228" i="12"/>
  <c r="AE227" i="12"/>
  <c r="AF227" i="12" s="1"/>
  <c r="X227" i="12"/>
  <c r="U227" i="12"/>
  <c r="R227" i="12"/>
  <c r="O227" i="12"/>
  <c r="AE226" i="12"/>
  <c r="AF226" i="12" s="1"/>
  <c r="X226" i="12"/>
  <c r="U226" i="12"/>
  <c r="R226" i="12"/>
  <c r="O226" i="12"/>
  <c r="AE225" i="12"/>
  <c r="AF225" i="12" s="1"/>
  <c r="X225" i="12"/>
  <c r="U225" i="12"/>
  <c r="R225" i="12"/>
  <c r="O225" i="12"/>
  <c r="AE224" i="12"/>
  <c r="AF224" i="12" s="1"/>
  <c r="X224" i="12"/>
  <c r="U224" i="12"/>
  <c r="R224" i="12"/>
  <c r="O224" i="12"/>
  <c r="AE223" i="12"/>
  <c r="AF223" i="12" s="1"/>
  <c r="X223" i="12"/>
  <c r="U223" i="12"/>
  <c r="R223" i="12"/>
  <c r="O223" i="12"/>
  <c r="AE222" i="12"/>
  <c r="AF222" i="12" s="1"/>
  <c r="X222" i="12"/>
  <c r="U222" i="12"/>
  <c r="R222" i="12"/>
  <c r="O222" i="12"/>
  <c r="AE221" i="12"/>
  <c r="AF221" i="12" s="1"/>
  <c r="X221" i="12"/>
  <c r="U221" i="12"/>
  <c r="R221" i="12"/>
  <c r="O221" i="12"/>
  <c r="AE220" i="12"/>
  <c r="AF220" i="12" s="1"/>
  <c r="X220" i="12"/>
  <c r="U220" i="12"/>
  <c r="R220" i="12"/>
  <c r="O220" i="12"/>
  <c r="AE219" i="12"/>
  <c r="AF219" i="12" s="1"/>
  <c r="X219" i="12"/>
  <c r="U219" i="12"/>
  <c r="R219" i="12"/>
  <c r="O219" i="12"/>
  <c r="AE218" i="12"/>
  <c r="AF218" i="12" s="1"/>
  <c r="X218" i="12"/>
  <c r="U218" i="12"/>
  <c r="R218" i="12"/>
  <c r="O218" i="12"/>
  <c r="AE217" i="12"/>
  <c r="AF217" i="12" s="1"/>
  <c r="X217" i="12"/>
  <c r="U217" i="12"/>
  <c r="R217" i="12"/>
  <c r="O217" i="12"/>
  <c r="AE216" i="12"/>
  <c r="AF216" i="12" s="1"/>
  <c r="X216" i="12"/>
  <c r="U216" i="12"/>
  <c r="R216" i="12"/>
  <c r="O216" i="12"/>
  <c r="AE215" i="12"/>
  <c r="AF215" i="12" s="1"/>
  <c r="X215" i="12"/>
  <c r="U215" i="12"/>
  <c r="R215" i="12"/>
  <c r="O215" i="12"/>
  <c r="AE214" i="12"/>
  <c r="AF214" i="12" s="1"/>
  <c r="X214" i="12"/>
  <c r="U214" i="12"/>
  <c r="R214" i="12"/>
  <c r="O214" i="12"/>
  <c r="AE213" i="12"/>
  <c r="AF213" i="12" s="1"/>
  <c r="X213" i="12"/>
  <c r="U213" i="12"/>
  <c r="R213" i="12"/>
  <c r="O213" i="12"/>
  <c r="AE212" i="12"/>
  <c r="AF212" i="12" s="1"/>
  <c r="X212" i="12"/>
  <c r="U212" i="12"/>
  <c r="R212" i="12"/>
  <c r="O212" i="12"/>
  <c r="AE211" i="12"/>
  <c r="AF211" i="12" s="1"/>
  <c r="X211" i="12"/>
  <c r="U211" i="12"/>
  <c r="R211" i="12"/>
  <c r="O211" i="12"/>
  <c r="AE210" i="12"/>
  <c r="AF210" i="12" s="1"/>
  <c r="X210" i="12"/>
  <c r="U210" i="12"/>
  <c r="R210" i="12"/>
  <c r="O210" i="12"/>
  <c r="AE209" i="12"/>
  <c r="AF209" i="12" s="1"/>
  <c r="X209" i="12"/>
  <c r="U209" i="12"/>
  <c r="R209" i="12"/>
  <c r="O209" i="12"/>
  <c r="AE208" i="12"/>
  <c r="AF208" i="12" s="1"/>
  <c r="X208" i="12"/>
  <c r="U208" i="12"/>
  <c r="R208" i="12"/>
  <c r="O208" i="12"/>
  <c r="AE207" i="12"/>
  <c r="AF207" i="12" s="1"/>
  <c r="X207" i="12"/>
  <c r="U207" i="12"/>
  <c r="R207" i="12"/>
  <c r="O207" i="12"/>
  <c r="AE206" i="12"/>
  <c r="AF206" i="12" s="1"/>
  <c r="X206" i="12"/>
  <c r="U206" i="12"/>
  <c r="R206" i="12"/>
  <c r="O206" i="12"/>
  <c r="AE205" i="12"/>
  <c r="AF205" i="12" s="1"/>
  <c r="X205" i="12"/>
  <c r="U205" i="12"/>
  <c r="R205" i="12"/>
  <c r="O205" i="12"/>
  <c r="AE204" i="12"/>
  <c r="AF204" i="12" s="1"/>
  <c r="X204" i="12"/>
  <c r="U204" i="12"/>
  <c r="R204" i="12"/>
  <c r="O204" i="12"/>
  <c r="AE203" i="12"/>
  <c r="AF203" i="12" s="1"/>
  <c r="X203" i="12"/>
  <c r="U203" i="12"/>
  <c r="R203" i="12"/>
  <c r="O203" i="12"/>
  <c r="AE202" i="12"/>
  <c r="AF202" i="12" s="1"/>
  <c r="X202" i="12"/>
  <c r="U202" i="12"/>
  <c r="R202" i="12"/>
  <c r="O202" i="12"/>
  <c r="AE201" i="12"/>
  <c r="AF201" i="12" s="1"/>
  <c r="X201" i="12"/>
  <c r="U201" i="12"/>
  <c r="R201" i="12"/>
  <c r="O201" i="12"/>
  <c r="AE200" i="12"/>
  <c r="AF200" i="12" s="1"/>
  <c r="X200" i="12"/>
  <c r="U200" i="12"/>
  <c r="R200" i="12"/>
  <c r="O200" i="12"/>
  <c r="AE199" i="12"/>
  <c r="AF199" i="12" s="1"/>
  <c r="X199" i="12"/>
  <c r="U199" i="12"/>
  <c r="R199" i="12"/>
  <c r="O199" i="12"/>
  <c r="AE198" i="12"/>
  <c r="AF198" i="12" s="1"/>
  <c r="X198" i="12"/>
  <c r="U198" i="12"/>
  <c r="R198" i="12"/>
  <c r="O198" i="12"/>
  <c r="AE197" i="12"/>
  <c r="AF197" i="12" s="1"/>
  <c r="X197" i="12"/>
  <c r="U197" i="12"/>
  <c r="R197" i="12"/>
  <c r="O197" i="12"/>
  <c r="AE196" i="12"/>
  <c r="AF196" i="12" s="1"/>
  <c r="X196" i="12"/>
  <c r="U196" i="12"/>
  <c r="R196" i="12"/>
  <c r="O196" i="12"/>
  <c r="AE195" i="12"/>
  <c r="AF195" i="12" s="1"/>
  <c r="X195" i="12"/>
  <c r="U195" i="12"/>
  <c r="R195" i="12"/>
  <c r="O195" i="12"/>
  <c r="AE194" i="12"/>
  <c r="AF194" i="12" s="1"/>
  <c r="X194" i="12"/>
  <c r="U194" i="12"/>
  <c r="R194" i="12"/>
  <c r="O194" i="12"/>
  <c r="AE193" i="12"/>
  <c r="AF193" i="12" s="1"/>
  <c r="X193" i="12"/>
  <c r="U193" i="12"/>
  <c r="R193" i="12"/>
  <c r="O193" i="12"/>
  <c r="AE192" i="12"/>
  <c r="AF192" i="12" s="1"/>
  <c r="X192" i="12"/>
  <c r="U192" i="12"/>
  <c r="R192" i="12"/>
  <c r="O192" i="12"/>
  <c r="AE191" i="12"/>
  <c r="AF191" i="12" s="1"/>
  <c r="X191" i="12"/>
  <c r="U191" i="12"/>
  <c r="R191" i="12"/>
  <c r="O191" i="12"/>
  <c r="AE190" i="12"/>
  <c r="AF190" i="12" s="1"/>
  <c r="X190" i="12"/>
  <c r="U190" i="12"/>
  <c r="R190" i="12"/>
  <c r="O190" i="12"/>
  <c r="AE189" i="12"/>
  <c r="AF189" i="12" s="1"/>
  <c r="X189" i="12"/>
  <c r="U189" i="12"/>
  <c r="R189" i="12"/>
  <c r="O189" i="12"/>
  <c r="AE188" i="12"/>
  <c r="AF188" i="12" s="1"/>
  <c r="X188" i="12"/>
  <c r="U188" i="12"/>
  <c r="R188" i="12"/>
  <c r="O188" i="12"/>
  <c r="AE187" i="12"/>
  <c r="AF187" i="12" s="1"/>
  <c r="X187" i="12"/>
  <c r="U187" i="12"/>
  <c r="R187" i="12"/>
  <c r="O187" i="12"/>
  <c r="AE186" i="12"/>
  <c r="AF186" i="12" s="1"/>
  <c r="X186" i="12"/>
  <c r="U186" i="12"/>
  <c r="R186" i="12"/>
  <c r="O186" i="12"/>
  <c r="AE185" i="12"/>
  <c r="AF185" i="12" s="1"/>
  <c r="X185" i="12"/>
  <c r="U185" i="12"/>
  <c r="R185" i="12"/>
  <c r="O185" i="12"/>
  <c r="AE184" i="12"/>
  <c r="AF184" i="12" s="1"/>
  <c r="X184" i="12"/>
  <c r="U184" i="12"/>
  <c r="R184" i="12"/>
  <c r="O184" i="12"/>
  <c r="AE183" i="12"/>
  <c r="AF183" i="12" s="1"/>
  <c r="X183" i="12"/>
  <c r="U183" i="12"/>
  <c r="R183" i="12"/>
  <c r="O183" i="12"/>
  <c r="AE182" i="12"/>
  <c r="AF182" i="12" s="1"/>
  <c r="X182" i="12"/>
  <c r="U182" i="12"/>
  <c r="R182" i="12"/>
  <c r="O182" i="12"/>
  <c r="AE181" i="12"/>
  <c r="AF181" i="12" s="1"/>
  <c r="X181" i="12"/>
  <c r="U181" i="12"/>
  <c r="R181" i="12"/>
  <c r="O181" i="12"/>
  <c r="AE180" i="12"/>
  <c r="AF180" i="12" s="1"/>
  <c r="X180" i="12"/>
  <c r="U180" i="12"/>
  <c r="R180" i="12"/>
  <c r="O180" i="12"/>
  <c r="AE179" i="12"/>
  <c r="AF179" i="12" s="1"/>
  <c r="X179" i="12"/>
  <c r="U179" i="12"/>
  <c r="R179" i="12"/>
  <c r="O179" i="12"/>
  <c r="AE178" i="12"/>
  <c r="AF178" i="12" s="1"/>
  <c r="X178" i="12"/>
  <c r="U178" i="12"/>
  <c r="R178" i="12"/>
  <c r="O178" i="12"/>
  <c r="AE177" i="12"/>
  <c r="AF177" i="12" s="1"/>
  <c r="X177" i="12"/>
  <c r="U177" i="12"/>
  <c r="R177" i="12"/>
  <c r="O177" i="12"/>
  <c r="AE176" i="12"/>
  <c r="AF176" i="12" s="1"/>
  <c r="X176" i="12"/>
  <c r="U176" i="12"/>
  <c r="R176" i="12"/>
  <c r="O176" i="12"/>
  <c r="AE175" i="12"/>
  <c r="AF175" i="12" s="1"/>
  <c r="X175" i="12"/>
  <c r="U175" i="12"/>
  <c r="R175" i="12"/>
  <c r="O175" i="12"/>
  <c r="AE174" i="12"/>
  <c r="AF174" i="12" s="1"/>
  <c r="X174" i="12"/>
  <c r="U174" i="12"/>
  <c r="R174" i="12"/>
  <c r="O174" i="12"/>
  <c r="AE173" i="12"/>
  <c r="AF173" i="12" s="1"/>
  <c r="X173" i="12"/>
  <c r="U173" i="12"/>
  <c r="R173" i="12"/>
  <c r="O173" i="12"/>
  <c r="AE172" i="12"/>
  <c r="AF172" i="12" s="1"/>
  <c r="X172" i="12"/>
  <c r="U172" i="12"/>
  <c r="R172" i="12"/>
  <c r="O172" i="12"/>
  <c r="AE171" i="12"/>
  <c r="AF171" i="12" s="1"/>
  <c r="X171" i="12"/>
  <c r="U171" i="12"/>
  <c r="R171" i="12"/>
  <c r="O171" i="12"/>
  <c r="AE170" i="12"/>
  <c r="AF170" i="12" s="1"/>
  <c r="X170" i="12"/>
  <c r="U170" i="12"/>
  <c r="R170" i="12"/>
  <c r="O170" i="12"/>
  <c r="AE169" i="12"/>
  <c r="AF169" i="12" s="1"/>
  <c r="X169" i="12"/>
  <c r="U169" i="12"/>
  <c r="R169" i="12"/>
  <c r="O169" i="12"/>
  <c r="AE168" i="12"/>
  <c r="AF168" i="12" s="1"/>
  <c r="X168" i="12"/>
  <c r="U168" i="12"/>
  <c r="R168" i="12"/>
  <c r="O168" i="12"/>
  <c r="AE167" i="12"/>
  <c r="AF167" i="12" s="1"/>
  <c r="X167" i="12"/>
  <c r="U167" i="12"/>
  <c r="R167" i="12"/>
  <c r="O167" i="12"/>
  <c r="AE166" i="12"/>
  <c r="AF166" i="12" s="1"/>
  <c r="X166" i="12"/>
  <c r="U166" i="12"/>
  <c r="R166" i="12"/>
  <c r="O166" i="12"/>
  <c r="AE165" i="12"/>
  <c r="AF165" i="12" s="1"/>
  <c r="X165" i="12"/>
  <c r="U165" i="12"/>
  <c r="R165" i="12"/>
  <c r="O165" i="12"/>
  <c r="AE164" i="12"/>
  <c r="AF164" i="12" s="1"/>
  <c r="X164" i="12"/>
  <c r="U164" i="12"/>
  <c r="R164" i="12"/>
  <c r="O164" i="12"/>
  <c r="AE163" i="12"/>
  <c r="AF163" i="12" s="1"/>
  <c r="X163" i="12"/>
  <c r="U163" i="12"/>
  <c r="R163" i="12"/>
  <c r="O163" i="12"/>
  <c r="AE162" i="12"/>
  <c r="AF162" i="12" s="1"/>
  <c r="X162" i="12"/>
  <c r="U162" i="12"/>
  <c r="R162" i="12"/>
  <c r="O162" i="12"/>
  <c r="AE161" i="12"/>
  <c r="AF161" i="12" s="1"/>
  <c r="X161" i="12"/>
  <c r="U161" i="12"/>
  <c r="R161" i="12"/>
  <c r="O161" i="12"/>
  <c r="AE160" i="12"/>
  <c r="AF160" i="12" s="1"/>
  <c r="X160" i="12"/>
  <c r="U160" i="12"/>
  <c r="R160" i="12"/>
  <c r="O160" i="12"/>
  <c r="AE159" i="12"/>
  <c r="AF159" i="12" s="1"/>
  <c r="X159" i="12"/>
  <c r="U159" i="12"/>
  <c r="R159" i="12"/>
  <c r="O159" i="12"/>
  <c r="AE158" i="12"/>
  <c r="AF158" i="12" s="1"/>
  <c r="X158" i="12"/>
  <c r="U158" i="12"/>
  <c r="R158" i="12"/>
  <c r="O158" i="12"/>
  <c r="AE157" i="12"/>
  <c r="AF157" i="12" s="1"/>
  <c r="X157" i="12"/>
  <c r="U157" i="12"/>
  <c r="R157" i="12"/>
  <c r="O157" i="12"/>
  <c r="AE156" i="12"/>
  <c r="AF156" i="12" s="1"/>
  <c r="X156" i="12"/>
  <c r="U156" i="12"/>
  <c r="R156" i="12"/>
  <c r="O156" i="12"/>
  <c r="AE155" i="12"/>
  <c r="AF155" i="12" s="1"/>
  <c r="X155" i="12"/>
  <c r="U155" i="12"/>
  <c r="R155" i="12"/>
  <c r="O155" i="12"/>
  <c r="AE154" i="12"/>
  <c r="AF154" i="12" s="1"/>
  <c r="X154" i="12"/>
  <c r="U154" i="12"/>
  <c r="R154" i="12"/>
  <c r="O154" i="12"/>
  <c r="AE153" i="12"/>
  <c r="AF153" i="12" s="1"/>
  <c r="X153" i="12"/>
  <c r="U153" i="12"/>
  <c r="R153" i="12"/>
  <c r="O153" i="12"/>
  <c r="AE152" i="12"/>
  <c r="AF152" i="12" s="1"/>
  <c r="X152" i="12"/>
  <c r="U152" i="12"/>
  <c r="R152" i="12"/>
  <c r="O152" i="12"/>
  <c r="AE151" i="12"/>
  <c r="AF151" i="12" s="1"/>
  <c r="X151" i="12"/>
  <c r="U151" i="12"/>
  <c r="R151" i="12"/>
  <c r="O151" i="12"/>
  <c r="AE150" i="12"/>
  <c r="AF150" i="12" s="1"/>
  <c r="X150" i="12"/>
  <c r="U150" i="12"/>
  <c r="R150" i="12"/>
  <c r="O150" i="12"/>
  <c r="AE149" i="12"/>
  <c r="AF149" i="12" s="1"/>
  <c r="X149" i="12"/>
  <c r="U149" i="12"/>
  <c r="R149" i="12"/>
  <c r="O149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102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U115" i="12"/>
  <c r="U116" i="12"/>
  <c r="U117" i="12"/>
  <c r="U118" i="12"/>
  <c r="U119" i="12"/>
  <c r="U120" i="12"/>
  <c r="U121" i="12"/>
  <c r="U122" i="12"/>
  <c r="U123" i="12"/>
  <c r="U124" i="12"/>
  <c r="U125" i="12"/>
  <c r="U126" i="12"/>
  <c r="U127" i="12"/>
  <c r="U128" i="12"/>
  <c r="U129" i="12"/>
  <c r="U130" i="12"/>
  <c r="U131" i="12"/>
  <c r="U132" i="12"/>
  <c r="U133" i="12"/>
  <c r="U134" i="12"/>
  <c r="U135" i="12"/>
  <c r="U136" i="12"/>
  <c r="U137" i="12"/>
  <c r="U138" i="12"/>
  <c r="U139" i="12"/>
  <c r="U140" i="12"/>
  <c r="U141" i="12"/>
  <c r="U142" i="12"/>
  <c r="U143" i="12"/>
  <c r="U144" i="12"/>
  <c r="U145" i="12"/>
  <c r="U146" i="12"/>
  <c r="U147" i="12"/>
  <c r="U148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9" i="12"/>
  <c r="O18" i="12"/>
  <c r="R18" i="12" s="1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107" i="12"/>
  <c r="O108" i="12"/>
  <c r="O109" i="12"/>
  <c r="O110" i="12"/>
  <c r="O111" i="12"/>
  <c r="O112" i="12"/>
  <c r="O113" i="12"/>
  <c r="O114" i="12"/>
  <c r="O115" i="12"/>
  <c r="O116" i="12"/>
  <c r="O117" i="12"/>
  <c r="O118" i="12"/>
  <c r="O119" i="12"/>
  <c r="O120" i="12"/>
  <c r="O121" i="12"/>
  <c r="O122" i="12"/>
  <c r="O123" i="12"/>
  <c r="O124" i="12"/>
  <c r="O125" i="12"/>
  <c r="O126" i="12"/>
  <c r="O127" i="12"/>
  <c r="O128" i="12"/>
  <c r="O129" i="12"/>
  <c r="O130" i="12"/>
  <c r="O131" i="12"/>
  <c r="O132" i="12"/>
  <c r="O133" i="12"/>
  <c r="O134" i="12"/>
  <c r="O135" i="12"/>
  <c r="O136" i="12"/>
  <c r="O137" i="12"/>
  <c r="O138" i="12"/>
  <c r="O139" i="12"/>
  <c r="O140" i="12"/>
  <c r="O141" i="12"/>
  <c r="O142" i="12"/>
  <c r="O143" i="12"/>
  <c r="O144" i="12"/>
  <c r="O145" i="12"/>
  <c r="O146" i="12"/>
  <c r="O147" i="12"/>
  <c r="O148" i="12"/>
  <c r="O10" i="12"/>
  <c r="O11" i="12"/>
  <c r="O12" i="12"/>
  <c r="O13" i="12"/>
  <c r="O14" i="12"/>
  <c r="O15" i="12"/>
  <c r="O16" i="12"/>
  <c r="O17" i="12"/>
  <c r="O9" i="12"/>
  <c r="R13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47" i="12"/>
  <c r="X48" i="12"/>
  <c r="X49" i="12"/>
  <c r="X50" i="12"/>
  <c r="X51" i="12"/>
  <c r="X52" i="12"/>
  <c r="X53" i="12"/>
  <c r="X54" i="12"/>
  <c r="X55" i="12"/>
  <c r="X56" i="12"/>
  <c r="X57" i="12"/>
  <c r="X58" i="12"/>
  <c r="X59" i="12"/>
  <c r="X60" i="12"/>
  <c r="X61" i="12"/>
  <c r="X62" i="12"/>
  <c r="X63" i="12"/>
  <c r="X64" i="12"/>
  <c r="X65" i="12"/>
  <c r="X66" i="12"/>
  <c r="X67" i="12"/>
  <c r="X68" i="12"/>
  <c r="X69" i="12"/>
  <c r="X70" i="12"/>
  <c r="X71" i="12"/>
  <c r="X72" i="12"/>
  <c r="X73" i="12"/>
  <c r="X74" i="12"/>
  <c r="X75" i="12"/>
  <c r="X76" i="12"/>
  <c r="X77" i="12"/>
  <c r="X78" i="12"/>
  <c r="X79" i="12"/>
  <c r="X80" i="12"/>
  <c r="X81" i="12"/>
  <c r="X82" i="12"/>
  <c r="X83" i="12"/>
  <c r="X84" i="12"/>
  <c r="X85" i="12"/>
  <c r="X86" i="12"/>
  <c r="X87" i="12"/>
  <c r="X88" i="12"/>
  <c r="X89" i="12"/>
  <c r="X90" i="12"/>
  <c r="X91" i="12"/>
  <c r="X92" i="12"/>
  <c r="X93" i="12"/>
  <c r="X94" i="12"/>
  <c r="X95" i="12"/>
  <c r="X96" i="12"/>
  <c r="X97" i="12"/>
  <c r="X98" i="12"/>
  <c r="X99" i="12"/>
  <c r="X100" i="12"/>
  <c r="X101" i="12"/>
  <c r="X102" i="12"/>
  <c r="X103" i="12"/>
  <c r="X104" i="12"/>
  <c r="X105" i="12"/>
  <c r="X106" i="12"/>
  <c r="X107" i="12"/>
  <c r="X108" i="12"/>
  <c r="X109" i="12"/>
  <c r="X110" i="12"/>
  <c r="X111" i="12"/>
  <c r="X112" i="12"/>
  <c r="X113" i="12"/>
  <c r="X114" i="12"/>
  <c r="X115" i="12"/>
  <c r="X116" i="12"/>
  <c r="X117" i="12"/>
  <c r="X118" i="12"/>
  <c r="X119" i="12"/>
  <c r="X120" i="12"/>
  <c r="X121" i="12"/>
  <c r="X122" i="12"/>
  <c r="X123" i="12"/>
  <c r="X124" i="12"/>
  <c r="X125" i="12"/>
  <c r="X126" i="12"/>
  <c r="X127" i="12"/>
  <c r="X128" i="12"/>
  <c r="X129" i="12"/>
  <c r="X130" i="12"/>
  <c r="X131" i="12"/>
  <c r="X132" i="12"/>
  <c r="X133" i="12"/>
  <c r="X134" i="12"/>
  <c r="X135" i="12"/>
  <c r="X136" i="12"/>
  <c r="X137" i="12"/>
  <c r="X138" i="12"/>
  <c r="X139" i="12"/>
  <c r="X140" i="12"/>
  <c r="X141" i="12"/>
  <c r="X142" i="12"/>
  <c r="X143" i="12"/>
  <c r="X144" i="12"/>
  <c r="X145" i="12"/>
  <c r="X146" i="12"/>
  <c r="X147" i="12"/>
  <c r="X148" i="12"/>
  <c r="R17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M21" i="19" l="1"/>
  <c r="V19" i="19"/>
  <c r="R20" i="19"/>
  <c r="M23" i="19"/>
  <c r="R19" i="19"/>
  <c r="Y11" i="19"/>
  <c r="Y18" i="19"/>
  <c r="Y17" i="19"/>
  <c r="U18" i="19"/>
  <c r="U17" i="19"/>
  <c r="Q18" i="19"/>
  <c r="Q17" i="19"/>
  <c r="M20" i="19"/>
  <c r="M19" i="19"/>
  <c r="M18" i="19"/>
  <c r="M17" i="19"/>
  <c r="M13" i="19"/>
  <c r="M12" i="19"/>
  <c r="M11" i="19"/>
  <c r="B32" i="19" s="1"/>
  <c r="M10" i="19"/>
  <c r="H22" i="19" s="1"/>
  <c r="M66" i="19"/>
  <c r="M65" i="19"/>
  <c r="M64" i="19"/>
  <c r="M63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8" i="19"/>
  <c r="M37" i="19"/>
  <c r="M36" i="19"/>
  <c r="M35" i="19"/>
  <c r="M34" i="19"/>
  <c r="M33" i="19"/>
  <c r="M30" i="19"/>
  <c r="M24" i="19"/>
  <c r="G8" i="19"/>
  <c r="G6" i="19"/>
  <c r="M5" i="19"/>
  <c r="G5" i="19"/>
  <c r="I39" i="5"/>
  <c r="B39" i="5"/>
  <c r="R8" i="12"/>
  <c r="P39" i="5" l="1"/>
  <c r="B21" i="19"/>
  <c r="AE12" i="12" l="1"/>
  <c r="AE11" i="12"/>
  <c r="AE148" i="12"/>
  <c r="AE147" i="12"/>
  <c r="AE146" i="12"/>
  <c r="AE145" i="12"/>
  <c r="AE144" i="12"/>
  <c r="AE143" i="12"/>
  <c r="AE142" i="12"/>
  <c r="AE141" i="12"/>
  <c r="AE140" i="12"/>
  <c r="AE139" i="12"/>
  <c r="AE138" i="12"/>
  <c r="AE137" i="12"/>
  <c r="AE136" i="12"/>
  <c r="AE135" i="12"/>
  <c r="AE134" i="12"/>
  <c r="AE133" i="12"/>
  <c r="AE132" i="12"/>
  <c r="AE131" i="12"/>
  <c r="AE130" i="12"/>
  <c r="AE129" i="12"/>
  <c r="AE128" i="12"/>
  <c r="AE127" i="12"/>
  <c r="AE126" i="12"/>
  <c r="AE125" i="12"/>
  <c r="AE124" i="12"/>
  <c r="AE123" i="12"/>
  <c r="AE122" i="12"/>
  <c r="AE121" i="12"/>
  <c r="AE120" i="12"/>
  <c r="AE119" i="12"/>
  <c r="AE118" i="12"/>
  <c r="AE117" i="12"/>
  <c r="AE116" i="12"/>
  <c r="AE115" i="12"/>
  <c r="AE114" i="12"/>
  <c r="AE113" i="12"/>
  <c r="AE112" i="12"/>
  <c r="AE111" i="12"/>
  <c r="AE110" i="12"/>
  <c r="AE109" i="12"/>
  <c r="AE108" i="12"/>
  <c r="AE107" i="12"/>
  <c r="AE106" i="12"/>
  <c r="AE105" i="12"/>
  <c r="AE104" i="12"/>
  <c r="AE103" i="12"/>
  <c r="AE102" i="12"/>
  <c r="AE101" i="12"/>
  <c r="AE100" i="12"/>
  <c r="AE99" i="12"/>
  <c r="AE98" i="12"/>
  <c r="AE97" i="12"/>
  <c r="AE96" i="12"/>
  <c r="AE95" i="12"/>
  <c r="AE94" i="12"/>
  <c r="AE93" i="12"/>
  <c r="AE92" i="12"/>
  <c r="AE91" i="12"/>
  <c r="AE90" i="12"/>
  <c r="AE89" i="12"/>
  <c r="AE88" i="12"/>
  <c r="AE87" i="12"/>
  <c r="AE86" i="12"/>
  <c r="AE85" i="12"/>
  <c r="AE84" i="12"/>
  <c r="AE83" i="12"/>
  <c r="AE82" i="12"/>
  <c r="AE81" i="12"/>
  <c r="AE80" i="12"/>
  <c r="AE79" i="12"/>
  <c r="AE78" i="12"/>
  <c r="AE77" i="12"/>
  <c r="AE76" i="12"/>
  <c r="AE75" i="12"/>
  <c r="AE74" i="12"/>
  <c r="AE73" i="12"/>
  <c r="AE72" i="12"/>
  <c r="AE71" i="12"/>
  <c r="AE70" i="12"/>
  <c r="AE69" i="12"/>
  <c r="AE68" i="12"/>
  <c r="AE67" i="12"/>
  <c r="AE66" i="12"/>
  <c r="AE65" i="12"/>
  <c r="AE64" i="12"/>
  <c r="AE63" i="12"/>
  <c r="AE62" i="12"/>
  <c r="AE61" i="12"/>
  <c r="AE60" i="12"/>
  <c r="AE59" i="12"/>
  <c r="AE58" i="12"/>
  <c r="AE57" i="12"/>
  <c r="AE56" i="12"/>
  <c r="AE55" i="12"/>
  <c r="AE54" i="12"/>
  <c r="AE53" i="12"/>
  <c r="AE52" i="12"/>
  <c r="AE51" i="12"/>
  <c r="AE50" i="12"/>
  <c r="AE49" i="12"/>
  <c r="AE48" i="12"/>
  <c r="AE47" i="12"/>
  <c r="AE46" i="12"/>
  <c r="AE45" i="12"/>
  <c r="AE44" i="12"/>
  <c r="AE43" i="12"/>
  <c r="AE42" i="12"/>
  <c r="AE41" i="12"/>
  <c r="AE40" i="12"/>
  <c r="AE39" i="12"/>
  <c r="AE38" i="12"/>
  <c r="AE37" i="12"/>
  <c r="AE36" i="12"/>
  <c r="AE35" i="12"/>
  <c r="AE34" i="12"/>
  <c r="AE33" i="12"/>
  <c r="AE32" i="12"/>
  <c r="AE31" i="12"/>
  <c r="AE30" i="12"/>
  <c r="AE29" i="12"/>
  <c r="AE28" i="12"/>
  <c r="AE27" i="12"/>
  <c r="AE26" i="12"/>
  <c r="AE25" i="12"/>
  <c r="AE24" i="12"/>
  <c r="AE23" i="12"/>
  <c r="AE22" i="12"/>
  <c r="AE21" i="12"/>
  <c r="AE20" i="12"/>
  <c r="AE19" i="12"/>
  <c r="AE18" i="12"/>
  <c r="AE17" i="12"/>
  <c r="AE16" i="12"/>
  <c r="AE15" i="12"/>
  <c r="AE14" i="12"/>
  <c r="AE13" i="12"/>
  <c r="AF9" i="12" l="1"/>
  <c r="AF148" i="12" l="1"/>
  <c r="AF147" i="12"/>
  <c r="AF146" i="12"/>
  <c r="AF145" i="12"/>
  <c r="AF144" i="12"/>
  <c r="AF143" i="12"/>
  <c r="AF142" i="12"/>
  <c r="AF141" i="12"/>
  <c r="AF140" i="12"/>
  <c r="AF139" i="12"/>
  <c r="AF138" i="12"/>
  <c r="AF137" i="12"/>
  <c r="AF136" i="12"/>
  <c r="AF135" i="12"/>
  <c r="AF134" i="12"/>
  <c r="AF133" i="12"/>
  <c r="AF132" i="12"/>
  <c r="AF131" i="12"/>
  <c r="AF130" i="12"/>
  <c r="AF129" i="12"/>
  <c r="AF128" i="12"/>
  <c r="AF127" i="12"/>
  <c r="AF126" i="12"/>
  <c r="AF125" i="12"/>
  <c r="AF124" i="12"/>
  <c r="AF123" i="12"/>
  <c r="AF122" i="12"/>
  <c r="AF121" i="12"/>
  <c r="AF120" i="12"/>
  <c r="AF119" i="12"/>
  <c r="AF118" i="12"/>
  <c r="AF117" i="12"/>
  <c r="AF116" i="12"/>
  <c r="AF115" i="12"/>
  <c r="AF114" i="12"/>
  <c r="AF113" i="12"/>
  <c r="AF112" i="12"/>
  <c r="AF111" i="12"/>
  <c r="AF110" i="12"/>
  <c r="AF109" i="12"/>
  <c r="AF108" i="12"/>
  <c r="AF107" i="12"/>
  <c r="AF106" i="12"/>
  <c r="AF105" i="12"/>
  <c r="AF104" i="12"/>
  <c r="AF103" i="12"/>
  <c r="AF102" i="12"/>
  <c r="AF101" i="12"/>
  <c r="AF100" i="12"/>
  <c r="AF99" i="12"/>
  <c r="AF98" i="12"/>
  <c r="AF97" i="12"/>
  <c r="AF96" i="12"/>
  <c r="AF95" i="12"/>
  <c r="AF94" i="12"/>
  <c r="AF93" i="12"/>
  <c r="AF92" i="12"/>
  <c r="AF91" i="12"/>
  <c r="AF90" i="12"/>
  <c r="AF89" i="12"/>
  <c r="AF88" i="12"/>
  <c r="AF87" i="12"/>
  <c r="AF86" i="12"/>
  <c r="AF85" i="12"/>
  <c r="AF84" i="12"/>
  <c r="AF83" i="12"/>
  <c r="AF82" i="12"/>
  <c r="AF81" i="12"/>
  <c r="AF80" i="12"/>
  <c r="AF79" i="12"/>
  <c r="AF78" i="12"/>
  <c r="AF77" i="12"/>
  <c r="AF76" i="12"/>
  <c r="AF75" i="12"/>
  <c r="AF74" i="12"/>
  <c r="AF73" i="12"/>
  <c r="AF72" i="12"/>
  <c r="AF71" i="12"/>
  <c r="AF70" i="12"/>
  <c r="AF69" i="12"/>
  <c r="AF68" i="12"/>
  <c r="AF67" i="12"/>
  <c r="AF66" i="12"/>
  <c r="AF65" i="12"/>
  <c r="AF64" i="12"/>
  <c r="AF63" i="12"/>
  <c r="AF62" i="12"/>
  <c r="AF61" i="12"/>
  <c r="AF60" i="12"/>
  <c r="AF59" i="12"/>
  <c r="AF58" i="12"/>
  <c r="AF57" i="12"/>
  <c r="AF56" i="12"/>
  <c r="AF55" i="12"/>
  <c r="AF54" i="12"/>
  <c r="AF53" i="12"/>
  <c r="AF52" i="12"/>
  <c r="AF51" i="12"/>
  <c r="AF50" i="12"/>
  <c r="AF49" i="12"/>
  <c r="AF48" i="12"/>
  <c r="AF47" i="12"/>
  <c r="AF46" i="12"/>
  <c r="AF45" i="12"/>
  <c r="AF44" i="12"/>
  <c r="AF43" i="12"/>
  <c r="AF42" i="12"/>
  <c r="AF41" i="12"/>
  <c r="AF40" i="12"/>
  <c r="AF39" i="12"/>
  <c r="AF38" i="12"/>
  <c r="AF37" i="12"/>
  <c r="AF36" i="12"/>
  <c r="AF35" i="12"/>
  <c r="AF34" i="12"/>
  <c r="AF33" i="12"/>
  <c r="AF32" i="12"/>
  <c r="AF31" i="12"/>
  <c r="AF30" i="12"/>
  <c r="AF29" i="12"/>
  <c r="AF28" i="12"/>
  <c r="AF27" i="12"/>
  <c r="AF26" i="12"/>
  <c r="AF25" i="12"/>
  <c r="AF24" i="12"/>
  <c r="AF23" i="12"/>
  <c r="AF22" i="12"/>
  <c r="AF21" i="12"/>
  <c r="AF20" i="12"/>
  <c r="AF19" i="12"/>
  <c r="AF18" i="12"/>
  <c r="AF17" i="12"/>
  <c r="AF16" i="12"/>
  <c r="AF15" i="12"/>
  <c r="AF14" i="12"/>
  <c r="AF13" i="12"/>
  <c r="AF12" i="12"/>
  <c r="AF11" i="12"/>
  <c r="AF10" i="12"/>
  <c r="B21" i="16" l="1"/>
  <c r="X9" i="12"/>
  <c r="L7" i="7"/>
  <c r="L20" i="9"/>
  <c r="L19" i="9"/>
  <c r="L18" i="9"/>
  <c r="U17" i="9"/>
  <c r="Q17" i="9"/>
  <c r="L17" i="9"/>
  <c r="P16" i="9"/>
  <c r="L16" i="9"/>
  <c r="T15" i="9"/>
  <c r="P15" i="9"/>
  <c r="L15" i="9"/>
  <c r="T14" i="9"/>
  <c r="P14" i="9"/>
  <c r="L14" i="9"/>
  <c r="L7" i="9"/>
  <c r="L8" i="9"/>
  <c r="L9" i="7" l="1"/>
  <c r="L8" i="7"/>
  <c r="L6" i="7"/>
  <c r="L5" i="7"/>
  <c r="L4" i="7"/>
  <c r="L3" i="7"/>
  <c r="L2" i="7"/>
  <c r="M2" i="7" s="1"/>
  <c r="O2" i="7" l="1"/>
  <c r="G5" i="16"/>
  <c r="G6" i="16"/>
  <c r="N2" i="7" l="1"/>
  <c r="R9" i="12" l="1"/>
  <c r="O239" i="12"/>
  <c r="R239" i="12" s="1"/>
  <c r="M30" i="16"/>
  <c r="M66" i="16"/>
  <c r="M37" i="16" l="1"/>
  <c r="M38" i="16"/>
  <c r="M43" i="16" s="1"/>
  <c r="M45" i="16"/>
  <c r="M59" i="16"/>
  <c r="M49" i="16"/>
  <c r="M57" i="16"/>
  <c r="M61" i="16"/>
  <c r="M47" i="16"/>
  <c r="M53" i="16"/>
  <c r="M34" i="16"/>
  <c r="M51" i="16"/>
  <c r="M55" i="16"/>
  <c r="M36" i="16"/>
  <c r="M41" i="16" s="1"/>
  <c r="M64" i="16"/>
  <c r="A17" i="9"/>
  <c r="G8" i="16" l="1"/>
  <c r="M5" i="16"/>
  <c r="M23" i="16"/>
  <c r="N50" i="10"/>
  <c r="N47" i="10"/>
  <c r="L10" i="9"/>
  <c r="B52" i="10" s="1"/>
  <c r="X8" i="9"/>
  <c r="B8" i="10" s="1"/>
  <c r="L9" i="9"/>
  <c r="B49" i="10" s="1"/>
  <c r="A24" i="9"/>
  <c r="H22" i="16"/>
  <c r="M33" i="16"/>
  <c r="M65" i="16"/>
  <c r="M63" i="16"/>
  <c r="M60" i="16"/>
  <c r="M58" i="16"/>
  <c r="M56" i="16"/>
  <c r="M54" i="16"/>
  <c r="M52" i="16"/>
  <c r="M50" i="16"/>
  <c r="M48" i="16"/>
  <c r="M46" i="16"/>
  <c r="M44" i="16"/>
  <c r="M42" i="16"/>
  <c r="M40" i="16"/>
  <c r="M35" i="16"/>
  <c r="M24" i="16"/>
  <c r="B32" i="16"/>
  <c r="F5" i="9"/>
  <c r="F4" i="9"/>
  <c r="X10" i="12" l="1"/>
  <c r="R10" i="12"/>
  <c r="X11" i="12" l="1"/>
  <c r="R11" i="12"/>
  <c r="X12" i="12" l="1"/>
  <c r="R12" i="12"/>
  <c r="X13" i="12" l="1"/>
  <c r="X14" i="12" l="1"/>
  <c r="R14" i="12"/>
  <c r="X15" i="12" l="1"/>
  <c r="R15" i="12"/>
  <c r="X16" i="12" l="1"/>
  <c r="R16" i="12"/>
  <c r="X17" i="12" l="1"/>
</calcChain>
</file>

<file path=xl/sharedStrings.xml><?xml version="1.0" encoding="utf-8"?>
<sst xmlns="http://schemas.openxmlformats.org/spreadsheetml/2006/main" count="1143" uniqueCount="379">
  <si>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2"/>
  </si>
  <si>
    <t>設計内容説明欄　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</si>
  <si>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</si>
  <si>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</si>
  <si>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</si>
  <si>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設定事項</t>
    <rPh sb="0" eb="2">
      <t>セッテイ</t>
    </rPh>
    <rPh sb="2" eb="4">
      <t>ジコウ</t>
    </rPh>
    <phoneticPr fontId="2"/>
  </si>
  <si>
    <t>１ 地域</t>
    <rPh sb="2" eb="4">
      <t>チイキ</t>
    </rPh>
    <phoneticPr fontId="2"/>
  </si>
  <si>
    <t>２ 地域</t>
    <rPh sb="2" eb="4">
      <t>チイキ</t>
    </rPh>
    <phoneticPr fontId="2"/>
  </si>
  <si>
    <t>３ 地域</t>
    <rPh sb="2" eb="4">
      <t>チイキ</t>
    </rPh>
    <phoneticPr fontId="2"/>
  </si>
  <si>
    <t>４ 地域</t>
    <rPh sb="2" eb="4">
      <t>チイキ</t>
    </rPh>
    <phoneticPr fontId="2"/>
  </si>
  <si>
    <t>５ 地域</t>
    <rPh sb="2" eb="4">
      <t>チイキ</t>
    </rPh>
    <phoneticPr fontId="2"/>
  </si>
  <si>
    <t>６ 地域</t>
    <rPh sb="2" eb="4">
      <t>チイキ</t>
    </rPh>
    <phoneticPr fontId="2"/>
  </si>
  <si>
    <t>７ 地域</t>
    <rPh sb="2" eb="4">
      <t>チイキ</t>
    </rPh>
    <phoneticPr fontId="2"/>
  </si>
  <si>
    <t>８ 地域</t>
    <rPh sb="2" eb="4">
      <t>チイキ</t>
    </rPh>
    <phoneticPr fontId="2"/>
  </si>
  <si>
    <t>地域区分</t>
    <rPh sb="0" eb="2">
      <t>チイキ</t>
    </rPh>
    <rPh sb="2" eb="4">
      <t>クブン</t>
    </rPh>
    <phoneticPr fontId="2"/>
  </si>
  <si>
    <t>住宅の構造</t>
    <rPh sb="0" eb="2">
      <t>ジュウタク</t>
    </rPh>
    <rPh sb="3" eb="5">
      <t>コウゾウ</t>
    </rPh>
    <phoneticPr fontId="2"/>
  </si>
  <si>
    <t>外皮性能等に係る基本事項</t>
    <rPh sb="0" eb="2">
      <t>ガイヒ</t>
    </rPh>
    <rPh sb="2" eb="4">
      <t>セイノウ</t>
    </rPh>
    <rPh sb="4" eb="5">
      <t>トウ</t>
    </rPh>
    <rPh sb="6" eb="7">
      <t>カカ</t>
    </rPh>
    <rPh sb="8" eb="10">
      <t>キホン</t>
    </rPh>
    <rPh sb="10" eb="12">
      <t>ジコウ</t>
    </rPh>
    <phoneticPr fontId="2"/>
  </si>
  <si>
    <t>軸組構法</t>
    <rPh sb="0" eb="1">
      <t>ジク</t>
    </rPh>
    <rPh sb="1" eb="2">
      <t>グ</t>
    </rPh>
    <rPh sb="2" eb="3">
      <t>コウ</t>
    </rPh>
    <rPh sb="3" eb="4">
      <t>ホウ</t>
    </rPh>
    <phoneticPr fontId="2"/>
  </si>
  <si>
    <t>枠組工法</t>
    <rPh sb="0" eb="2">
      <t>ワクグ</t>
    </rPh>
    <rPh sb="2" eb="3">
      <t>コウ</t>
    </rPh>
    <rPh sb="3" eb="4">
      <t>ホウ</t>
    </rPh>
    <phoneticPr fontId="2"/>
  </si>
  <si>
    <t>確認
項目※</t>
    <rPh sb="0" eb="2">
      <t>カクニン</t>
    </rPh>
    <rPh sb="3" eb="5">
      <t>コウモク</t>
    </rPh>
    <phoneticPr fontId="2"/>
  </si>
  <si>
    <t>鉄骨造住宅</t>
    <phoneticPr fontId="2"/>
  </si>
  <si>
    <t>基本事項</t>
    <phoneticPr fontId="2"/>
  </si>
  <si>
    <t>□</t>
  </si>
  <si>
    <t>（</t>
    <phoneticPr fontId="2"/>
  </si>
  <si>
    <t>）</t>
    <phoneticPr fontId="2"/>
  </si>
  <si>
    <t>木造住宅</t>
    <phoneticPr fontId="2"/>
  </si>
  <si>
    <t>計算書</t>
    <rPh sb="0" eb="3">
      <t>ケイサンショ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</si>
  <si>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</si>
  <si>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面積表</t>
    <rPh sb="0" eb="2">
      <t>メンセキ</t>
    </rPh>
    <rPh sb="2" eb="3">
      <t>ヒョウ</t>
    </rPh>
    <phoneticPr fontId="2"/>
  </si>
  <si>
    <t>仕様書・仕上表</t>
    <rPh sb="0" eb="2">
      <t>シヨウ</t>
    </rPh>
    <rPh sb="2" eb="3">
      <t>ショ</t>
    </rPh>
    <rPh sb="4" eb="6">
      <t>シア</t>
    </rPh>
    <rPh sb="6" eb="7">
      <t>ヒョウ</t>
    </rPh>
    <phoneticPr fontId="2"/>
  </si>
  <si>
    <t>各階平面図</t>
    <rPh sb="0" eb="2">
      <t>カクカイ</t>
    </rPh>
    <rPh sb="2" eb="5">
      <t>ヘイメンズ</t>
    </rPh>
    <phoneticPr fontId="2"/>
  </si>
  <si>
    <t>外皮</t>
    <rPh sb="0" eb="2">
      <t>ガイヒ</t>
    </rPh>
    <phoneticPr fontId="2"/>
  </si>
  <si>
    <t>暖冷房設備</t>
    <rPh sb="0" eb="1">
      <t>ダン</t>
    </rPh>
    <rPh sb="1" eb="3">
      <t>レイボウ</t>
    </rPh>
    <rPh sb="3" eb="5">
      <t>セツビ</t>
    </rPh>
    <phoneticPr fontId="2"/>
  </si>
  <si>
    <t>換気設備</t>
    <rPh sb="0" eb="2">
      <t>カンキ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</si>
  <si>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</si>
  <si>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配管方式</t>
    <rPh sb="2" eb="4">
      <t>ホウシキ</t>
    </rPh>
    <phoneticPr fontId="2"/>
  </si>
  <si>
    <t>浴槽の保温措置</t>
    <rPh sb="0" eb="2">
      <t>ヨクソウ</t>
    </rPh>
    <rPh sb="3" eb="5">
      <t>ホオン</t>
    </rPh>
    <rPh sb="5" eb="7">
      <t>ソチ</t>
    </rPh>
    <phoneticPr fontId="2"/>
  </si>
  <si>
    <t>一次エネルギー消費量に関する基準</t>
    <rPh sb="0" eb="2">
      <t>イチジ</t>
    </rPh>
    <rPh sb="7" eb="10">
      <t>ショウヒリョウ</t>
    </rPh>
    <rPh sb="11" eb="12">
      <t>カン</t>
    </rPh>
    <rPh sb="14" eb="16">
      <t>キジュン</t>
    </rPh>
    <phoneticPr fontId="2"/>
  </si>
  <si>
    <t>その他の基準</t>
    <rPh sb="2" eb="3">
      <t>タ</t>
    </rPh>
    <rPh sb="4" eb="6">
      <t>キジュン</t>
    </rPh>
    <phoneticPr fontId="2"/>
  </si>
  <si>
    <t>法第５４条
第１項第１号関係</t>
    <phoneticPr fontId="2"/>
  </si>
  <si>
    <t>第１項第２号関係</t>
    <rPh sb="0" eb="1">
      <t>ダイ</t>
    </rPh>
    <rPh sb="2" eb="3">
      <t>コウ</t>
    </rPh>
    <rPh sb="3" eb="4">
      <t>ダイ</t>
    </rPh>
    <rPh sb="5" eb="6">
      <t>ゴウ</t>
    </rPh>
    <rPh sb="6" eb="8">
      <t>カンケイ</t>
    </rPh>
    <phoneticPr fontId="2"/>
  </si>
  <si>
    <t>第１項第３号関係</t>
    <rPh sb="0" eb="1">
      <t>ダイ</t>
    </rPh>
    <rPh sb="2" eb="3">
      <t>コウ</t>
    </rPh>
    <rPh sb="3" eb="4">
      <t>ダイ</t>
    </rPh>
    <rPh sb="5" eb="6">
      <t>ゴウ</t>
    </rPh>
    <rPh sb="6" eb="8">
      <t>カンケイ</t>
    </rPh>
    <phoneticPr fontId="2"/>
  </si>
  <si>
    <t>資金計画</t>
    <rPh sb="0" eb="2">
      <t>シキン</t>
    </rPh>
    <rPh sb="2" eb="4">
      <t>ケイカク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</si>
  <si>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</si>
  <si>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</si>
  <si>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太陽光発電他</t>
    <rPh sb="0" eb="3">
      <t>タイヨウコウ</t>
    </rPh>
    <rPh sb="3" eb="5">
      <t>ハツデン</t>
    </rPh>
    <rPh sb="5" eb="6">
      <t>ホカ</t>
    </rPh>
    <phoneticPr fontId="2"/>
  </si>
  <si>
    <t>立面図</t>
    <rPh sb="0" eb="3">
      <t>リツメンズ</t>
    </rPh>
    <phoneticPr fontId="2"/>
  </si>
  <si>
    <t>３．
その他の
措置</t>
    <phoneticPr fontId="2"/>
  </si>
  <si>
    <t>定置型の食器洗浄機の設置</t>
    <rPh sb="0" eb="1">
      <t>サダ</t>
    </rPh>
    <rPh sb="1" eb="2">
      <t>オ</t>
    </rPh>
    <rPh sb="2" eb="3">
      <t>ガタ</t>
    </rPh>
    <rPh sb="4" eb="6">
      <t>ショッキ</t>
    </rPh>
    <phoneticPr fontId="2"/>
  </si>
  <si>
    <t>再生可能エネルギー及びそれと連携した定置型蓄電池</t>
    <rPh sb="14" eb="16">
      <t>レンケイ</t>
    </rPh>
    <rPh sb="18" eb="19">
      <t>サダ</t>
    </rPh>
    <rPh sb="19" eb="20">
      <t>オ</t>
    </rPh>
    <rPh sb="20" eb="21">
      <t>ガタ</t>
    </rPh>
    <phoneticPr fontId="2"/>
  </si>
  <si>
    <t>屋根緑化等面積が屋根面積の２０％以上</t>
    <rPh sb="0" eb="2">
      <t>ヤネ</t>
    </rPh>
    <rPh sb="2" eb="4">
      <t>リョッカ</t>
    </rPh>
    <rPh sb="4" eb="5">
      <t>ナド</t>
    </rPh>
    <phoneticPr fontId="2"/>
  </si>
  <si>
    <t>第２</t>
    <rPh sb="0" eb="1">
      <t>ダイ</t>
    </rPh>
    <phoneticPr fontId="2"/>
  </si>
  <si>
    <t>第１</t>
    <rPh sb="0" eb="1">
      <t>ダイ</t>
    </rPh>
    <phoneticPr fontId="2"/>
  </si>
  <si>
    <t>１項目のみ</t>
    <rPh sb="1" eb="3">
      <t>コウモク</t>
    </rPh>
    <phoneticPr fontId="2"/>
  </si>
  <si>
    <t>認定申請書</t>
    <rPh sb="0" eb="2">
      <t>ニンテイ</t>
    </rPh>
    <rPh sb="2" eb="5">
      <t>シンセイショ</t>
    </rPh>
    <phoneticPr fontId="2"/>
  </si>
  <si>
    <t>適切な資金計画</t>
    <rPh sb="0" eb="2">
      <t>テキセツ</t>
    </rPh>
    <rPh sb="3" eb="5">
      <t>シキン</t>
    </rPh>
    <rPh sb="5" eb="7">
      <t>ケイカク</t>
    </rPh>
    <phoneticPr fontId="2"/>
  </si>
  <si>
    <t>評価書</t>
    <rPh sb="0" eb="3">
      <t>ヒョウカショ</t>
    </rPh>
    <phoneticPr fontId="2"/>
  </si>
  <si>
    <r>
      <t xml:space="preserve">ヒートアイランド対策
</t>
    </r>
    <r>
      <rPr>
        <sz val="8"/>
        <rFont val="ＭＳ Ｐ明朝"/>
        <family val="1"/>
        <charset val="128"/>
      </rPr>
      <t>いずれかの措置</t>
    </r>
    <rPh sb="17" eb="19">
      <t>ソチ</t>
    </rPh>
    <phoneticPr fontId="2"/>
  </si>
  <si>
    <t>機器表（給排水衛生）</t>
    <rPh sb="0" eb="2">
      <t>キキ</t>
    </rPh>
    <rPh sb="2" eb="3">
      <t>ヒョウ</t>
    </rPh>
    <rPh sb="4" eb="7">
      <t>キュウハイスイ</t>
    </rPh>
    <rPh sb="7" eb="9">
      <t>エイセイ</t>
    </rPh>
    <phoneticPr fontId="2"/>
  </si>
  <si>
    <t>機器表（雨水）</t>
    <rPh sb="0" eb="2">
      <t>キキ</t>
    </rPh>
    <rPh sb="2" eb="3">
      <t>ヒョウ</t>
    </rPh>
    <rPh sb="4" eb="6">
      <t>ウスイ</t>
    </rPh>
    <phoneticPr fontId="2"/>
  </si>
  <si>
    <t>配置図</t>
    <rPh sb="0" eb="2">
      <t>ハイチ</t>
    </rPh>
    <rPh sb="2" eb="3">
      <t>ズ</t>
    </rPh>
    <phoneticPr fontId="2"/>
  </si>
  <si>
    <t>機器表（電気）</t>
    <rPh sb="0" eb="2">
      <t>キキ</t>
    </rPh>
    <rPh sb="2" eb="3">
      <t>ヒョウ</t>
    </rPh>
    <rPh sb="4" eb="6">
      <t>デンキ</t>
    </rPh>
    <phoneticPr fontId="2"/>
  </si>
  <si>
    <t>外壁、窓等を通しての熱の損失の防止に関する基準　（躯体の外皮性能等）</t>
    <rPh sb="0" eb="2">
      <t>ガイヘキ</t>
    </rPh>
    <rPh sb="3" eb="5">
      <t>マドナド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キジュン</t>
    </rPh>
    <rPh sb="25" eb="27">
      <t>クタイ</t>
    </rPh>
    <rPh sb="28" eb="30">
      <t>ガイヒ</t>
    </rPh>
    <rPh sb="30" eb="32">
      <t>セイノウ</t>
    </rPh>
    <rPh sb="32" eb="33">
      <t>ナド</t>
    </rPh>
    <phoneticPr fontId="2"/>
  </si>
  <si>
    <t>※欄は設計者等が確認･記載する欄です</t>
    <rPh sb="1" eb="2">
      <t>ラン</t>
    </rPh>
    <rPh sb="3" eb="6">
      <t>セッケイシャ</t>
    </rPh>
    <rPh sb="6" eb="7">
      <t>ナド</t>
    </rPh>
    <rPh sb="8" eb="10">
      <t>カクニン</t>
    </rPh>
    <rPh sb="11" eb="13">
      <t>キサイ</t>
    </rPh>
    <rPh sb="15" eb="16">
      <t>ラン</t>
    </rPh>
    <phoneticPr fontId="2"/>
  </si>
  <si>
    <t>外皮平均熱貫流率</t>
    <rPh sb="0" eb="2">
      <t>ガイヒ</t>
    </rPh>
    <phoneticPr fontId="2"/>
  </si>
  <si>
    <t>平均日射熱取得率（冷房期）</t>
    <rPh sb="9" eb="11">
      <t>レイボウ</t>
    </rPh>
    <rPh sb="11" eb="12">
      <t>キ</t>
    </rPh>
    <phoneticPr fontId="2"/>
  </si>
  <si>
    <t>認める内容</t>
    <rPh sb="0" eb="1">
      <t>ミト</t>
    </rPh>
    <rPh sb="3" eb="5">
      <t>ナイヨウ</t>
    </rPh>
    <phoneticPr fontId="2"/>
  </si>
  <si>
    <t>日本住宅性能表示基準　劣化対策等級　等級３</t>
    <rPh sb="0" eb="2">
      <t>ニホン</t>
    </rPh>
    <rPh sb="2" eb="4">
      <t>ジュウタク</t>
    </rPh>
    <rPh sb="4" eb="6">
      <t>セイノウ</t>
    </rPh>
    <rPh sb="6" eb="8">
      <t>ヒョウジ</t>
    </rPh>
    <rPh sb="8" eb="10">
      <t>キジュン</t>
    </rPh>
    <rPh sb="11" eb="13">
      <t>レッカ</t>
    </rPh>
    <rPh sb="18" eb="20">
      <t>トウキュウ</t>
    </rPh>
    <phoneticPr fontId="2"/>
  </si>
  <si>
    <t>ふろ機能の種類</t>
    <rPh sb="2" eb="4">
      <t>キノウ</t>
    </rPh>
    <rPh sb="5" eb="7">
      <t>シュルイ</t>
    </rPh>
    <phoneticPr fontId="2"/>
  </si>
  <si>
    <t>高炉セメント等の
利用</t>
    <rPh sb="10" eb="11">
      <t>ヨウ</t>
    </rPh>
    <phoneticPr fontId="2"/>
  </si>
  <si>
    <t>節水トイレの設置　（設置する便器の半数以上）</t>
    <rPh sb="10" eb="12">
      <t>セッチ</t>
    </rPh>
    <rPh sb="14" eb="16">
      <t>ベンキ</t>
    </rPh>
    <rPh sb="17" eb="19">
      <t>ハンスウ</t>
    </rPh>
    <rPh sb="19" eb="21">
      <t>イジョウ</t>
    </rPh>
    <phoneticPr fontId="2"/>
  </si>
  <si>
    <t>節水水栓の設置　（設置する水栓の半数以上）</t>
    <rPh sb="3" eb="4">
      <t>セン</t>
    </rPh>
    <rPh sb="13" eb="14">
      <t>ミズ</t>
    </rPh>
    <rPh sb="14" eb="15">
      <t>セン</t>
    </rPh>
    <phoneticPr fontId="2"/>
  </si>
  <si>
    <t>住宅の種類※</t>
    <rPh sb="0" eb="2">
      <t>ジュウタク</t>
    </rPh>
    <rPh sb="3" eb="5">
      <t>シュルイ</t>
    </rPh>
    <phoneticPr fontId="2"/>
  </si>
  <si>
    <t>建築物の名称※</t>
    <rPh sb="0" eb="3">
      <t>ケンチクブツ</t>
    </rPh>
    <rPh sb="4" eb="6">
      <t>メイショウ</t>
    </rPh>
    <phoneticPr fontId="2"/>
  </si>
  <si>
    <t>建築物の所在地※</t>
    <phoneticPr fontId="2"/>
  </si>
  <si>
    <t>技術的審査
認定基準
※</t>
    <rPh sb="0" eb="3">
      <t>ギジュツテキ</t>
    </rPh>
    <rPh sb="3" eb="5">
      <t>シンサ</t>
    </rPh>
    <rPh sb="6" eb="8">
      <t>ニンテイ</t>
    </rPh>
    <rPh sb="8" eb="10">
      <t>キジュン</t>
    </rPh>
    <phoneticPr fontId="2"/>
  </si>
  <si>
    <t>冷房方式の選択</t>
    <rPh sb="0" eb="2">
      <t>レイボウ</t>
    </rPh>
    <phoneticPr fontId="2"/>
  </si>
  <si>
    <t>基本方針</t>
    <rPh sb="0" eb="2">
      <t>キホン</t>
    </rPh>
    <rPh sb="2" eb="4">
      <t>ホウシン</t>
    </rPh>
    <phoneticPr fontId="2"/>
  </si>
  <si>
    <t>４．
基本方針</t>
    <rPh sb="3" eb="5">
      <t>キホン</t>
    </rPh>
    <rPh sb="5" eb="7">
      <t>ホウシン</t>
    </rPh>
    <phoneticPr fontId="2"/>
  </si>
  <si>
    <t>建築に係る基本方針</t>
    <rPh sb="5" eb="7">
      <t>キホン</t>
    </rPh>
    <rPh sb="7" eb="9">
      <t>ホウシン</t>
    </rPh>
    <phoneticPr fontId="2"/>
  </si>
  <si>
    <t>適切な基本方針</t>
    <rPh sb="0" eb="2">
      <t>テキセツ</t>
    </rPh>
    <rPh sb="3" eb="5">
      <t>キホン</t>
    </rPh>
    <rPh sb="5" eb="7">
      <t>ホウシン</t>
    </rPh>
    <phoneticPr fontId="2"/>
  </si>
  <si>
    <t>(別添)</t>
    <rPh sb="1" eb="3">
      <t>ベッテン</t>
    </rPh>
    <phoneticPr fontId="2"/>
  </si>
  <si>
    <t>外皮
平均熱貫流率</t>
    <rPh sb="0" eb="2">
      <t>ガイヒ</t>
    </rPh>
    <phoneticPr fontId="2"/>
  </si>
  <si>
    <t>平均日射熱取得率
（冷房期）</t>
    <rPh sb="10" eb="12">
      <t>レイボウ</t>
    </rPh>
    <rPh sb="12" eb="13">
      <t>キ</t>
    </rPh>
    <phoneticPr fontId="2"/>
  </si>
  <si>
    <t>共同住宅等</t>
    <rPh sb="0" eb="2">
      <t>キョウドウ</t>
    </rPh>
    <rPh sb="2" eb="4">
      <t>ジュウタク</t>
    </rPh>
    <rPh sb="4" eb="5">
      <t>ナド</t>
    </rPh>
    <phoneticPr fontId="2"/>
  </si>
  <si>
    <t>複合建築物</t>
    <phoneticPr fontId="2"/>
  </si>
  <si>
    <t>２．一次
エネルギー
消費量</t>
    <phoneticPr fontId="2"/>
  </si>
  <si>
    <t>別添による</t>
    <rPh sb="0" eb="2">
      <t>ベッテン</t>
    </rPh>
    <phoneticPr fontId="2"/>
  </si>
  <si>
    <t>一括依頼整理表</t>
    <rPh sb="0" eb="2">
      <t>イッカツ</t>
    </rPh>
    <rPh sb="2" eb="4">
      <t>イライ</t>
    </rPh>
    <rPh sb="4" eb="6">
      <t>セイリ</t>
    </rPh>
    <rPh sb="6" eb="7">
      <t>ヒョウ</t>
    </rPh>
    <phoneticPr fontId="2"/>
  </si>
  <si>
    <t>低炭素建築物　設計内容説明書別紙</t>
    <rPh sb="14" eb="16">
      <t>ベッシ</t>
    </rPh>
    <phoneticPr fontId="2"/>
  </si>
  <si>
    <t>適合
判定</t>
    <rPh sb="0" eb="2">
      <t>テキゴウ</t>
    </rPh>
    <rPh sb="3" eb="5">
      <t>ハンテイ</t>
    </rPh>
    <phoneticPr fontId="2"/>
  </si>
  <si>
    <t>【W/㎡K】</t>
    <phoneticPr fontId="2"/>
  </si>
  <si>
    <t>【ＧＪ/年】</t>
    <rPh sb="4" eb="5">
      <t>ネン</t>
    </rPh>
    <phoneticPr fontId="2"/>
  </si>
  <si>
    <t>外皮基準</t>
    <rPh sb="0" eb="2">
      <t>ガイヒ</t>
    </rPh>
    <rPh sb="2" eb="4">
      <t>キジュン</t>
    </rPh>
    <phoneticPr fontId="2"/>
  </si>
  <si>
    <t>１地域</t>
    <rPh sb="1" eb="3">
      <t>チイキ</t>
    </rPh>
    <phoneticPr fontId="2"/>
  </si>
  <si>
    <t>２地域</t>
    <rPh sb="1" eb="3">
      <t>チイキ</t>
    </rPh>
    <phoneticPr fontId="2"/>
  </si>
  <si>
    <t>３地域</t>
    <rPh sb="1" eb="3">
      <t>チイキ</t>
    </rPh>
    <phoneticPr fontId="2"/>
  </si>
  <si>
    <t>４地域</t>
    <rPh sb="1" eb="3">
      <t>チイキ</t>
    </rPh>
    <phoneticPr fontId="2"/>
  </si>
  <si>
    <t>５地域</t>
    <rPh sb="1" eb="3">
      <t>チイキ</t>
    </rPh>
    <phoneticPr fontId="2"/>
  </si>
  <si>
    <t>６地域</t>
    <rPh sb="1" eb="3">
      <t>チイキ</t>
    </rPh>
    <phoneticPr fontId="2"/>
  </si>
  <si>
    <t>７地域</t>
    <rPh sb="1" eb="3">
      <t>チイキ</t>
    </rPh>
    <phoneticPr fontId="2"/>
  </si>
  <si>
    <t>８地域</t>
    <rPh sb="1" eb="3">
      <t>チイキ</t>
    </rPh>
    <phoneticPr fontId="2"/>
  </si>
  <si>
    <t>方位区分</t>
    <rPh sb="0" eb="2">
      <t>ホウイ</t>
    </rPh>
    <rPh sb="2" eb="4">
      <t>クブン</t>
    </rPh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</si>
  <si>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</si>
  <si>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UA</t>
    <phoneticPr fontId="2"/>
  </si>
  <si>
    <t>－</t>
    <phoneticPr fontId="2"/>
  </si>
  <si>
    <t>外皮平均日射熱取得率</t>
    <rPh sb="0" eb="2">
      <t>ガイヒ</t>
    </rPh>
    <rPh sb="2" eb="4">
      <t>ヘイキン</t>
    </rPh>
    <rPh sb="4" eb="6">
      <t>ニッシャ</t>
    </rPh>
    <rPh sb="6" eb="7">
      <t>ネツ</t>
    </rPh>
    <rPh sb="7" eb="10">
      <t>シュトクリツ</t>
    </rPh>
    <phoneticPr fontId="2"/>
  </si>
  <si>
    <t>ηA</t>
    <phoneticPr fontId="2"/>
  </si>
  <si>
    <t>　　－「設計内容説明書」作成ツールについて－　　　</t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phoneticPr fontId="2"/>
  </si>
  <si>
    <t>【概要】</t>
    <rPh sb="1" eb="3">
      <t>ガイヨウ</t>
    </rPh>
    <phoneticPr fontId="2"/>
  </si>
  <si>
    <t>●</t>
    <phoneticPr fontId="2"/>
  </si>
  <si>
    <t>【作成について】</t>
    <rPh sb="1" eb="3">
      <t>サクセイ</t>
    </rPh>
    <phoneticPr fontId="2"/>
  </si>
  <si>
    <t>　★共通事項</t>
    <rPh sb="2" eb="4">
      <t>キョウツウ</t>
    </rPh>
    <rPh sb="4" eb="6">
      <t>ジコウ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</si>
  <si>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</si>
  <si>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</si>
  <si>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●</t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</si>
  <si>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</si>
  <si>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</si>
  <si>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</si>
  <si>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</si>
  <si>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</si>
  <si>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●</t>
    <phoneticPr fontId="2"/>
  </si>
  <si>
    <t>住宅の工法・構造により適用可能な書式が異なりますので、各ページのタイトルにご注意ください。</t>
    <rPh sb="0" eb="2">
      <t>ジュウタク</t>
    </rPh>
    <rPh sb="3" eb="5">
      <t>コウホウ</t>
    </rPh>
    <rPh sb="6" eb="8">
      <t>コウゾウ</t>
    </rPh>
    <rPh sb="11" eb="13">
      <t>テキヨウ</t>
    </rPh>
    <rPh sb="13" eb="15">
      <t>カノウ</t>
    </rPh>
    <rPh sb="16" eb="18">
      <t>ショシキ</t>
    </rPh>
    <rPh sb="19" eb="20">
      <t>コト</t>
    </rPh>
    <rPh sb="27" eb="28">
      <t>カク</t>
    </rPh>
    <rPh sb="38" eb="40">
      <t>チュウイ</t>
    </rPh>
    <phoneticPr fontId="2"/>
  </si>
  <si>
    <t>※</t>
    <phoneticPr fontId="2"/>
  </si>
  <si>
    <t>本ツールの使用に起因する一切の不利益に関して、ハウスプラス住宅保証(株)はその責任を負いません。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ジュウタク</t>
    </rPh>
    <rPh sb="31" eb="33">
      <t>ホショウ</t>
    </rPh>
    <rPh sb="33" eb="36">
      <t>カブ</t>
    </rPh>
    <rPh sb="39" eb="41">
      <t>セキニン</t>
    </rPh>
    <rPh sb="42" eb="43">
      <t>オ</t>
    </rPh>
    <phoneticPr fontId="2"/>
  </si>
  <si>
    <t>使用者の責任においてご活用ください。</t>
    <rPh sb="0" eb="3">
      <t>シヨウシャ</t>
    </rPh>
    <rPh sb="4" eb="6">
      <t>セキニン</t>
    </rPh>
    <rPh sb="11" eb="13">
      <t>カツヨウ</t>
    </rPh>
    <phoneticPr fontId="2"/>
  </si>
  <si>
    <t>※</t>
    <phoneticPr fontId="2"/>
  </si>
  <si>
    <t>上記の目的以外に、当社の許可なく、本ツールを複写、加工し、一般に公開、配布することを禁じます。</t>
    <rPh sb="0" eb="2">
      <t>ジョウキ</t>
    </rPh>
    <rPh sb="3" eb="5">
      <t>モクテキ</t>
    </rPh>
    <rPh sb="5" eb="7">
      <t>イガイ</t>
    </rPh>
    <rPh sb="9" eb="11">
      <t>トウシャ</t>
    </rPh>
    <rPh sb="12" eb="14">
      <t>キョカ</t>
    </rPh>
    <rPh sb="17" eb="18">
      <t>ホン</t>
    </rPh>
    <rPh sb="22" eb="24">
      <t>フクシャ</t>
    </rPh>
    <rPh sb="25" eb="27">
      <t>カコウ</t>
    </rPh>
    <rPh sb="29" eb="31">
      <t>イッパン</t>
    </rPh>
    <rPh sb="32" eb="34">
      <t>コウカイ</t>
    </rPh>
    <rPh sb="35" eb="37">
      <t>ハイフ</t>
    </rPh>
    <rPh sb="42" eb="43">
      <t>キン</t>
    </rPh>
    <phoneticPr fontId="2"/>
  </si>
  <si>
    <t>●</t>
    <phoneticPr fontId="2"/>
  </si>
  <si>
    <t>●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</si>
  <si>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</si>
  <si>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本ツールでは</t>
    <rPh sb="0" eb="1">
      <t>ホン</t>
    </rPh>
    <phoneticPr fontId="2"/>
  </si>
  <si>
    <t>本ツールは、ハウスプラス住宅保証(株)への各種サービスにおける申請を目的に作成されています。</t>
    <rPh sb="0" eb="1">
      <t>ホン</t>
    </rPh>
    <rPh sb="12" eb="14">
      <t>ジュウタク</t>
    </rPh>
    <rPh sb="14" eb="16">
      <t>ホショウ</t>
    </rPh>
    <rPh sb="16" eb="19">
      <t>カブ</t>
    </rPh>
    <rPh sb="21" eb="23">
      <t>カクシュ</t>
    </rPh>
    <rPh sb="37" eb="39">
      <t>サクセイ</t>
    </rPh>
    <phoneticPr fontId="2"/>
  </si>
  <si>
    <t>適合判定</t>
    <rPh sb="0" eb="2">
      <t>テキゴウ</t>
    </rPh>
    <rPh sb="2" eb="4">
      <t>ハンテイ</t>
    </rPh>
    <phoneticPr fontId="2"/>
  </si>
  <si>
    <t>一次エネルギー消費量合計
（住戸ごとの合計）</t>
    <rPh sb="0" eb="2">
      <t>イチジ</t>
    </rPh>
    <rPh sb="7" eb="10">
      <t>ショウヒリョウ</t>
    </rPh>
    <rPh sb="10" eb="12">
      <t>ゴウケイ</t>
    </rPh>
    <rPh sb="14" eb="15">
      <t>ジュウ</t>
    </rPh>
    <rPh sb="15" eb="16">
      <t>コ</t>
    </rPh>
    <rPh sb="19" eb="21">
      <t>ゴウケイ</t>
    </rPh>
    <phoneticPr fontId="2"/>
  </si>
  <si>
    <t>建築物の所在地※</t>
    <phoneticPr fontId="2"/>
  </si>
  <si>
    <t>法第５４条
第１項第１号関係</t>
    <phoneticPr fontId="2"/>
  </si>
  <si>
    <t>１．
躯体の
外皮性能等</t>
    <phoneticPr fontId="2"/>
  </si>
  <si>
    <t>空調</t>
    <rPh sb="0" eb="2">
      <t>クウチョウ</t>
    </rPh>
    <phoneticPr fontId="2"/>
  </si>
  <si>
    <t>様式2-3</t>
  </si>
  <si>
    <t>様式2-4</t>
  </si>
  <si>
    <t>様式2-5</t>
  </si>
  <si>
    <t>様式2-6</t>
  </si>
  <si>
    <t>様式2-7</t>
  </si>
  <si>
    <t>様式3-2</t>
  </si>
  <si>
    <t>様式3-3</t>
  </si>
  <si>
    <t>昇降機</t>
    <rPh sb="0" eb="3">
      <t>ショウコウキ</t>
    </rPh>
    <phoneticPr fontId="2"/>
  </si>
  <si>
    <t>太陽光発電他</t>
    <rPh sb="5" eb="6">
      <t>ホカ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</si>
  <si>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</si>
  <si>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太陽光発電設備の有無</t>
    <rPh sb="0" eb="3">
      <t>タイヨウコウ</t>
    </rPh>
    <rPh sb="3" eb="5">
      <t>ハツデン</t>
    </rPh>
    <rPh sb="5" eb="7">
      <t>セツビ</t>
    </rPh>
    <rPh sb="8" eb="10">
      <t>ウム</t>
    </rPh>
    <phoneticPr fontId="2"/>
  </si>
  <si>
    <t>コージェネレーションの有無</t>
    <rPh sb="11" eb="13">
      <t>ウム</t>
    </rPh>
    <phoneticPr fontId="2"/>
  </si>
  <si>
    <t>雨水等の利用のための設備の設置</t>
    <phoneticPr fontId="2"/>
  </si>
  <si>
    <t>雨水利用</t>
    <phoneticPr fontId="2"/>
  </si>
  <si>
    <t>井水利用</t>
    <phoneticPr fontId="2"/>
  </si>
  <si>
    <t>雑排水利用</t>
    <phoneticPr fontId="2"/>
  </si>
  <si>
    <t>いずれかの措置</t>
    <phoneticPr fontId="2"/>
  </si>
  <si>
    <t>エネルギー
マネジメントに関する取組</t>
    <phoneticPr fontId="2"/>
  </si>
  <si>
    <t>再生可能エネルギー利用設備及びそれと連携した定置型蓄電池の設置</t>
    <phoneticPr fontId="2"/>
  </si>
  <si>
    <t>敷地又は水面の面積が敷地面積の１０％以上</t>
    <phoneticPr fontId="2"/>
  </si>
  <si>
    <t>敷地の高反射性塗装</t>
    <phoneticPr fontId="2"/>
  </si>
  <si>
    <t>壁面緑化等</t>
    <phoneticPr fontId="2"/>
  </si>
  <si>
    <t>壁面緑化を行う面積が外壁面積の１０％以上</t>
    <phoneticPr fontId="2"/>
  </si>
  <si>
    <t>緑化等面積率＋日射反射面積率</t>
    <phoneticPr fontId="2"/>
  </si>
  <si>
    <t>　＋屋根緑化等面積率×１/２＋壁面緑化面積率≧１０％</t>
    <phoneticPr fontId="2"/>
  </si>
  <si>
    <t>劣化対策</t>
    <phoneticPr fontId="2"/>
  </si>
  <si>
    <t>木材の利用</t>
    <phoneticPr fontId="2"/>
  </si>
  <si>
    <t>木造住宅</t>
    <phoneticPr fontId="2"/>
  </si>
  <si>
    <t>木造建築物</t>
    <phoneticPr fontId="2"/>
  </si>
  <si>
    <t>主要構造部に使用している</t>
    <phoneticPr fontId="2"/>
  </si>
  <si>
    <t>高炉セメント</t>
    <phoneticPr fontId="2"/>
  </si>
  <si>
    <t>フライアッシュセメント</t>
    <phoneticPr fontId="2"/>
  </si>
  <si>
    <t>（</t>
    <phoneticPr fontId="2"/>
  </si>
  <si>
    <t>）</t>
    <phoneticPr fontId="2"/>
  </si>
  <si>
    <t>５．
資金計画</t>
    <phoneticPr fontId="2"/>
  </si>
  <si>
    <t>建築に係る資金計画</t>
    <phoneticPr fontId="2"/>
  </si>
  <si>
    <t>木造住宅</t>
    <phoneticPr fontId="2"/>
  </si>
  <si>
    <t>（</t>
    <phoneticPr fontId="2"/>
  </si>
  <si>
    <t>）</t>
    <phoneticPr fontId="2"/>
  </si>
  <si>
    <t>鉄骨造住宅</t>
    <phoneticPr fontId="2"/>
  </si>
  <si>
    <t>その他</t>
    <phoneticPr fontId="2"/>
  </si>
  <si>
    <t>２．
一次エネルギー消費量</t>
    <phoneticPr fontId="2"/>
  </si>
  <si>
    <t>空調ゾーン</t>
    <phoneticPr fontId="2"/>
  </si>
  <si>
    <t>様式2-1</t>
    <phoneticPr fontId="2"/>
  </si>
  <si>
    <t>外壁構成</t>
    <phoneticPr fontId="2"/>
  </si>
  <si>
    <t>様式2-2</t>
    <phoneticPr fontId="2"/>
  </si>
  <si>
    <t>窓仕様</t>
    <phoneticPr fontId="2"/>
  </si>
  <si>
    <t>外皮仕様</t>
    <phoneticPr fontId="2"/>
  </si>
  <si>
    <t>熱源入力</t>
    <phoneticPr fontId="2"/>
  </si>
  <si>
    <t>二次ポンプ</t>
    <phoneticPr fontId="2"/>
  </si>
  <si>
    <t>空調機</t>
    <phoneticPr fontId="2"/>
  </si>
  <si>
    <t>換気</t>
    <phoneticPr fontId="2"/>
  </si>
  <si>
    <t>換気対象室</t>
    <phoneticPr fontId="2"/>
  </si>
  <si>
    <t>様式3-1</t>
    <phoneticPr fontId="2"/>
  </si>
  <si>
    <t>給排気送風機</t>
    <phoneticPr fontId="2"/>
  </si>
  <si>
    <t>換気代替空調機</t>
    <phoneticPr fontId="2"/>
  </si>
  <si>
    <t>照明</t>
    <phoneticPr fontId="2"/>
  </si>
  <si>
    <t>様式4</t>
    <phoneticPr fontId="2"/>
  </si>
  <si>
    <t>給湯</t>
    <phoneticPr fontId="2"/>
  </si>
  <si>
    <t>給湯対象室</t>
    <phoneticPr fontId="2"/>
  </si>
  <si>
    <t>様式5-1</t>
    <phoneticPr fontId="2"/>
  </si>
  <si>
    <t>給湯機器</t>
    <phoneticPr fontId="2"/>
  </si>
  <si>
    <t>様式5-2</t>
    <phoneticPr fontId="2"/>
  </si>
  <si>
    <t>様式6</t>
    <phoneticPr fontId="2"/>
  </si>
  <si>
    <t>あり</t>
    <phoneticPr fontId="2"/>
  </si>
  <si>
    <t>なし</t>
    <phoneticPr fontId="2"/>
  </si>
  <si>
    <t>様式7-1</t>
    <phoneticPr fontId="2"/>
  </si>
  <si>
    <t>コージェネレーション</t>
    <phoneticPr fontId="2"/>
  </si>
  <si>
    <t>あり</t>
    <phoneticPr fontId="2"/>
  </si>
  <si>
    <t>なし</t>
    <phoneticPr fontId="2"/>
  </si>
  <si>
    <t>様式7-2</t>
    <phoneticPr fontId="2"/>
  </si>
  <si>
    <r>
      <t xml:space="preserve">節水に関する取組
</t>
    </r>
    <r>
      <rPr>
        <sz val="8"/>
        <rFont val="ＭＳ Ｐ明朝"/>
        <family val="1"/>
        <charset val="128"/>
      </rPr>
      <t>いずれかの措置</t>
    </r>
    <phoneticPr fontId="2"/>
  </si>
  <si>
    <t>ＨＥＭＳ（ホームエネルギーマネジメントシステム）の採用</t>
    <phoneticPr fontId="2"/>
  </si>
  <si>
    <t>BＥＭＳ（ビルエネルギーマネジメントシステム）の採用</t>
    <phoneticPr fontId="2"/>
  </si>
  <si>
    <t>敷地緑化等</t>
    <phoneticPr fontId="2"/>
  </si>
  <si>
    <t>日射反射率の高い塗装の面積が敷地面積の１０％以上</t>
    <phoneticPr fontId="2"/>
  </si>
  <si>
    <t>屋上緑化等</t>
    <phoneticPr fontId="2"/>
  </si>
  <si>
    <r>
      <t xml:space="preserve">木造住宅・建築物
</t>
    </r>
    <r>
      <rPr>
        <sz val="8"/>
        <rFont val="ＭＳ Ｐ明朝"/>
        <family val="1"/>
        <charset val="128"/>
      </rPr>
      <t>いずれかの措置</t>
    </r>
    <phoneticPr fontId="2"/>
  </si>
  <si>
    <t>高炉セメント又はフライアッシュセメントを</t>
    <phoneticPr fontId="2"/>
  </si>
  <si>
    <t>総合的な
環境性能評価</t>
    <phoneticPr fontId="2"/>
  </si>
  <si>
    <t>所管行政庁が当該項目に認めるもの</t>
    <phoneticPr fontId="2"/>
  </si>
  <si>
    <t>【ＧＪ/年】</t>
    <phoneticPr fontId="2"/>
  </si>
  <si>
    <t>２．一次エネルギー消費量 ※</t>
    <phoneticPr fontId="2"/>
  </si>
  <si>
    <t>（㎡）</t>
    <phoneticPr fontId="2"/>
  </si>
  <si>
    <t>１．躯体の外皮性能等 ※</t>
    <phoneticPr fontId="2"/>
  </si>
  <si>
    <t>【－】</t>
    <phoneticPr fontId="2"/>
  </si>
  <si>
    <t>【ＧＪ/年】</t>
    <phoneticPr fontId="2"/>
  </si>
  <si>
    <t>鉄筋コンクリート造（組積造含）住宅</t>
    <rPh sb="11" eb="12">
      <t>セキ</t>
    </rPh>
    <phoneticPr fontId="2"/>
  </si>
  <si>
    <t>鉄筋コンクリート造（組積造含む。）住宅</t>
    <rPh sb="11" eb="12">
      <t>セキ</t>
    </rPh>
    <phoneticPr fontId="2"/>
  </si>
  <si>
    <t>(1)住戸部分の一次エネルギー消費量合計</t>
    <rPh sb="3" eb="4">
      <t>ジュウ</t>
    </rPh>
    <rPh sb="4" eb="5">
      <t>コ</t>
    </rPh>
    <rPh sb="5" eb="7">
      <t>ブブン</t>
    </rPh>
    <rPh sb="8" eb="10">
      <t>イチジ</t>
    </rPh>
    <rPh sb="15" eb="18">
      <t>ショウヒリョウ</t>
    </rPh>
    <rPh sb="18" eb="20">
      <t>ゴウケイ</t>
    </rPh>
    <phoneticPr fontId="2"/>
  </si>
  <si>
    <t>(2)共用部の一次エネルギー消費量</t>
    <rPh sb="3" eb="5">
      <t>キョウヨウ</t>
    </rPh>
    <rPh sb="5" eb="6">
      <t>ブ</t>
    </rPh>
    <rPh sb="7" eb="9">
      <t>イチジ</t>
    </rPh>
    <rPh sb="14" eb="17">
      <t>ショウヒリョウ</t>
    </rPh>
    <phoneticPr fontId="2"/>
  </si>
  <si>
    <t>(1)+(2)建物全体の一次エネルギー消費量</t>
    <rPh sb="7" eb="9">
      <t>タテモノ</t>
    </rPh>
    <rPh sb="9" eb="11">
      <t>ゼンタイ</t>
    </rPh>
    <rPh sb="12" eb="14">
      <t>イチジ</t>
    </rPh>
    <rPh sb="19" eb="22">
      <t>ショウヒリョウ</t>
    </rPh>
    <phoneticPr fontId="2"/>
  </si>
  <si>
    <t>一次エネルギー消費量合計
（共用部）</t>
    <rPh sb="0" eb="2">
      <t>イチジ</t>
    </rPh>
    <rPh sb="7" eb="10">
      <t>ショウヒリョウ</t>
    </rPh>
    <rPh sb="10" eb="12">
      <t>ゴウケイ</t>
    </rPh>
    <rPh sb="14" eb="16">
      <t>キョウヨウ</t>
    </rPh>
    <rPh sb="16" eb="17">
      <t>ブ</t>
    </rPh>
    <phoneticPr fontId="2"/>
  </si>
  <si>
    <t>▼一次エネルギー消費量の集計結果</t>
    <rPh sb="1" eb="3">
      <t>イチジ</t>
    </rPh>
    <rPh sb="8" eb="11">
      <t>ショウヒリョウ</t>
    </rPh>
    <rPh sb="12" eb="14">
      <t>シュウケイ</t>
    </rPh>
    <rPh sb="14" eb="16">
      <t>ケッカ</t>
    </rPh>
    <phoneticPr fontId="2"/>
  </si>
  <si>
    <t>住戸
タイプ
※</t>
    <rPh sb="0" eb="1">
      <t>ジュウ</t>
    </rPh>
    <rPh sb="1" eb="2">
      <t>コ</t>
    </rPh>
    <phoneticPr fontId="2"/>
  </si>
  <si>
    <t>依頼
パターン
記号
※</t>
    <rPh sb="0" eb="2">
      <t>イライ</t>
    </rPh>
    <rPh sb="8" eb="10">
      <t>キゴウ</t>
    </rPh>
    <phoneticPr fontId="2"/>
  </si>
  <si>
    <t>共同住宅等用です。申請の別により記載する事項が異なります。</t>
    <rPh sb="0" eb="2">
      <t>キョウドウ</t>
    </rPh>
    <rPh sb="2" eb="4">
      <t>ジュウタク</t>
    </rPh>
    <rPh sb="4" eb="5">
      <t>トウ</t>
    </rPh>
    <rPh sb="5" eb="6">
      <t>ヨウ</t>
    </rPh>
    <rPh sb="9" eb="11">
      <t>シンセイ</t>
    </rPh>
    <rPh sb="12" eb="13">
      <t>ベツ</t>
    </rPh>
    <rPh sb="16" eb="18">
      <t>キサイ</t>
    </rPh>
    <rPh sb="20" eb="22">
      <t>ジコウ</t>
    </rPh>
    <rPh sb="23" eb="24">
      <t>コト</t>
    </rPh>
    <phoneticPr fontId="2"/>
  </si>
  <si>
    <t>別添①</t>
    <rPh sb="0" eb="2">
      <t>ベッテン</t>
    </rPh>
    <phoneticPr fontId="2"/>
  </si>
  <si>
    <t>別添②</t>
    <rPh sb="0" eb="2">
      <t>ベッテン</t>
    </rPh>
    <phoneticPr fontId="2"/>
  </si>
  <si>
    <t>○</t>
  </si>
  <si>
    <t>下記の表を参照の上、「○」が記載されているものをご提出下さい。</t>
    <rPh sb="14" eb="16">
      <t>キサイ</t>
    </rPh>
    <phoneticPr fontId="2"/>
  </si>
  <si>
    <t>低炭素建築物　設計内容説明書別紙　一括依頼整理表</t>
    <phoneticPr fontId="2"/>
  </si>
  <si>
    <t>×</t>
    <phoneticPr fontId="2"/>
  </si>
  <si>
    <t>低炭素建築物新築等計画に係る技術的審査サービスの申請に必要な「設計内容説明書」が作成できます。</t>
    <rPh sb="27" eb="29">
      <t>ヒツヨウ</t>
    </rPh>
    <phoneticPr fontId="2"/>
  </si>
  <si>
    <t>別添②</t>
    <phoneticPr fontId="2"/>
  </si>
  <si>
    <r>
      <t>計算値
U</t>
    </r>
    <r>
      <rPr>
        <sz val="6"/>
        <rFont val="ＭＳ Ｐ明朝"/>
        <family val="1"/>
        <charset val="128"/>
      </rPr>
      <t>A</t>
    </r>
    <rPh sb="0" eb="3">
      <t>ケイサンチ</t>
    </rPh>
    <phoneticPr fontId="2"/>
  </si>
  <si>
    <r>
      <t>基準値
U</t>
    </r>
    <r>
      <rPr>
        <sz val="6"/>
        <rFont val="ＭＳ Ｐ明朝"/>
        <family val="1"/>
        <charset val="128"/>
      </rPr>
      <t>A</t>
    </r>
    <rPh sb="0" eb="3">
      <t>キジュンチ</t>
    </rPh>
    <phoneticPr fontId="2"/>
  </si>
  <si>
    <t>　</t>
    <phoneticPr fontId="2"/>
  </si>
  <si>
    <t>●</t>
    <phoneticPr fontId="2"/>
  </si>
  <si>
    <t>灰色のセルは入力不要です</t>
    <rPh sb="0" eb="2">
      <t>ハイイロ</t>
    </rPh>
    <rPh sb="6" eb="8">
      <t>ニュウリョク</t>
    </rPh>
    <rPh sb="8" eb="10">
      <t>フヨウ</t>
    </rPh>
    <phoneticPr fontId="2"/>
  </si>
  <si>
    <t>●変更履歴</t>
    <rPh sb="1" eb="3">
      <t>ヘンコウ</t>
    </rPh>
    <rPh sb="3" eb="5">
      <t>リレキ</t>
    </rPh>
    <phoneticPr fontId="2"/>
  </si>
  <si>
    <t>HPJ-351-1</t>
    <phoneticPr fontId="2"/>
  </si>
  <si>
    <t>・新規作成</t>
    <rPh sb="1" eb="3">
      <t>シンキ</t>
    </rPh>
    <rPh sb="3" eb="5">
      <t>サクセイ</t>
    </rPh>
    <phoneticPr fontId="2"/>
  </si>
  <si>
    <t>（ver.20130401）</t>
    <phoneticPr fontId="2"/>
  </si>
  <si>
    <t>・不具合修正（別添① 評価対象住戸数 の設定変更）</t>
    <rPh sb="1" eb="4">
      <t>フグアイ</t>
    </rPh>
    <rPh sb="4" eb="6">
      <t>シュウセイ</t>
    </rPh>
    <rPh sb="7" eb="9">
      <t>ベッテン</t>
    </rPh>
    <rPh sb="11" eb="13">
      <t>ヒョウカ</t>
    </rPh>
    <rPh sb="13" eb="15">
      <t>タイショウ</t>
    </rPh>
    <rPh sb="15" eb="16">
      <t>ジュウ</t>
    </rPh>
    <rPh sb="16" eb="17">
      <t>コ</t>
    </rPh>
    <rPh sb="17" eb="18">
      <t>スウ</t>
    </rPh>
    <rPh sb="20" eb="22">
      <t>セッテイ</t>
    </rPh>
    <rPh sb="22" eb="24">
      <t>ヘンコウ</t>
    </rPh>
    <phoneticPr fontId="2"/>
  </si>
  <si>
    <t>・一次エネルギー消費量「日射熱－冬季における蓄熱を利用したパッシブ手法の採用」の暖房期日射地域区分の区分表示を訂正</t>
    <rPh sb="1" eb="3">
      <t>イチジ</t>
    </rPh>
    <rPh sb="8" eb="11">
      <t>ショウヒリョウ</t>
    </rPh>
    <rPh sb="12" eb="14">
      <t>ニッシャ</t>
    </rPh>
    <rPh sb="14" eb="15">
      <t>ネツ</t>
    </rPh>
    <rPh sb="16" eb="18">
      <t>トウキ</t>
    </rPh>
    <rPh sb="22" eb="24">
      <t>チクネツ</t>
    </rPh>
    <rPh sb="25" eb="27">
      <t>リヨウ</t>
    </rPh>
    <rPh sb="33" eb="35">
      <t>シュホウ</t>
    </rPh>
    <rPh sb="36" eb="38">
      <t>サイヨウ</t>
    </rPh>
    <rPh sb="40" eb="42">
      <t>ダンボウ</t>
    </rPh>
    <rPh sb="42" eb="43">
      <t>キ</t>
    </rPh>
    <rPh sb="43" eb="45">
      <t>ニッシャ</t>
    </rPh>
    <rPh sb="45" eb="47">
      <t>チイキ</t>
    </rPh>
    <rPh sb="47" eb="49">
      <t>クブン</t>
    </rPh>
    <rPh sb="50" eb="52">
      <t>クブン</t>
    </rPh>
    <rPh sb="52" eb="54">
      <t>ヒョウジ</t>
    </rPh>
    <rPh sb="55" eb="57">
      <t>テイセイ</t>
    </rPh>
    <phoneticPr fontId="2"/>
  </si>
  <si>
    <t>（ver.20130201）</t>
    <phoneticPr fontId="2"/>
  </si>
  <si>
    <t>（ver.20131002）</t>
    <phoneticPr fontId="2"/>
  </si>
  <si>
    <t>・不具合修正（別添② 平均日射熱取得率（冷房期）適合判定の設定変更）</t>
    <rPh sb="1" eb="4">
      <t>フグアイ</t>
    </rPh>
    <rPh sb="4" eb="6">
      <t>シュウセイ</t>
    </rPh>
    <rPh sb="7" eb="9">
      <t>ベッテン</t>
    </rPh>
    <rPh sb="11" eb="13">
      <t>ヘイキン</t>
    </rPh>
    <rPh sb="13" eb="15">
      <t>ニッシャ</t>
    </rPh>
    <rPh sb="15" eb="16">
      <t>ネツ</t>
    </rPh>
    <rPh sb="16" eb="19">
      <t>シュトクリツ</t>
    </rPh>
    <rPh sb="20" eb="23">
      <t>レイボウキ</t>
    </rPh>
    <rPh sb="24" eb="26">
      <t>テキゴウ</t>
    </rPh>
    <rPh sb="26" eb="28">
      <t>ハンテイ</t>
    </rPh>
    <rPh sb="29" eb="31">
      <t>セッテイ</t>
    </rPh>
    <rPh sb="31" eb="33">
      <t>ヘンコウ</t>
    </rPh>
    <phoneticPr fontId="2"/>
  </si>
  <si>
    <r>
      <t>計算値
η</t>
    </r>
    <r>
      <rPr>
        <sz val="6"/>
        <rFont val="ＭＳ Ｐ明朝"/>
        <family val="1"/>
        <charset val="128"/>
      </rPr>
      <t>AC</t>
    </r>
    <rPh sb="0" eb="3">
      <t>ケイサンチ</t>
    </rPh>
    <phoneticPr fontId="2"/>
  </si>
  <si>
    <r>
      <t>基準値
η</t>
    </r>
    <r>
      <rPr>
        <sz val="6"/>
        <rFont val="ＭＳ Ｐ明朝"/>
        <family val="1"/>
        <charset val="128"/>
      </rPr>
      <t>AC</t>
    </r>
    <rPh sb="0" eb="3">
      <t>キジュンチ</t>
    </rPh>
    <phoneticPr fontId="2"/>
  </si>
  <si>
    <t>外皮の性能値</t>
    <rPh sb="0" eb="2">
      <t>ガイヒ</t>
    </rPh>
    <rPh sb="3" eb="5">
      <t>セイノウ</t>
    </rPh>
    <rPh sb="5" eb="6">
      <t>チ</t>
    </rPh>
    <phoneticPr fontId="2"/>
  </si>
  <si>
    <t>太陽給湯</t>
    <rPh sb="0" eb="2">
      <t>タイヨウ</t>
    </rPh>
    <rPh sb="2" eb="4">
      <t>キュウトウ</t>
    </rPh>
    <phoneticPr fontId="2"/>
  </si>
  <si>
    <t>発電</t>
    <rPh sb="0" eb="2">
      <t>ハツデン</t>
    </rPh>
    <phoneticPr fontId="2"/>
  </si>
  <si>
    <t>□</t>
    <phoneticPr fontId="2"/>
  </si>
  <si>
    <t>一次エネルギー消費量計算結果表による</t>
    <phoneticPr fontId="2"/>
  </si>
  <si>
    <t>各階平面図</t>
    <phoneticPr fontId="2"/>
  </si>
  <si>
    <t>自然風</t>
    <phoneticPr fontId="2"/>
  </si>
  <si>
    <t>自然風の検討方法</t>
    <phoneticPr fontId="2"/>
  </si>
  <si>
    <t>仕様書・仕上表</t>
    <phoneticPr fontId="2"/>
  </si>
  <si>
    <t>矩計図</t>
    <phoneticPr fontId="2"/>
  </si>
  <si>
    <t>日射熱</t>
    <phoneticPr fontId="2"/>
  </si>
  <si>
    <t>冷房設備</t>
    <phoneticPr fontId="2"/>
  </si>
  <si>
    <t>換気設備方式</t>
    <phoneticPr fontId="2"/>
  </si>
  <si>
    <t>熱交換</t>
    <phoneticPr fontId="2"/>
  </si>
  <si>
    <t>給湯熱源機</t>
    <phoneticPr fontId="2"/>
  </si>
  <si>
    <t>水栓について</t>
    <phoneticPr fontId="2"/>
  </si>
  <si>
    <t>太陽熱給湯装置</t>
    <phoneticPr fontId="2"/>
  </si>
  <si>
    <t>太陽光発電設備の採用について</t>
    <phoneticPr fontId="2"/>
  </si>
  <si>
    <t>HPJ-351-2</t>
    <phoneticPr fontId="2"/>
  </si>
  <si>
    <t>HPJ-351-3</t>
    <phoneticPr fontId="2"/>
  </si>
  <si>
    <t>・設備機器等の詳細な仕様は、一次エネルギー消費量計算結果表を参照するように様式を変更</t>
    <phoneticPr fontId="2"/>
  </si>
  <si>
    <t>・第2面　5.資金計画記載図書欄　認定申請書第4面を第6面に訂正</t>
    <rPh sb="1" eb="2">
      <t>ダイ</t>
    </rPh>
    <rPh sb="3" eb="4">
      <t>メン</t>
    </rPh>
    <rPh sb="7" eb="9">
      <t>シキン</t>
    </rPh>
    <rPh sb="9" eb="11">
      <t>ケイカク</t>
    </rPh>
    <rPh sb="11" eb="13">
      <t>キサイ</t>
    </rPh>
    <rPh sb="13" eb="15">
      <t>トショ</t>
    </rPh>
    <rPh sb="15" eb="16">
      <t>ラン</t>
    </rPh>
    <rPh sb="17" eb="19">
      <t>ニンテイ</t>
    </rPh>
    <rPh sb="19" eb="22">
      <t>シンセイショ</t>
    </rPh>
    <rPh sb="22" eb="23">
      <t>ダイ</t>
    </rPh>
    <rPh sb="24" eb="25">
      <t>メン</t>
    </rPh>
    <rPh sb="26" eb="27">
      <t>ダイ</t>
    </rPh>
    <rPh sb="28" eb="29">
      <t>メン</t>
    </rPh>
    <rPh sb="30" eb="32">
      <t>テイセイ</t>
    </rPh>
    <phoneticPr fontId="2"/>
  </si>
  <si>
    <t>HPJ-351-4</t>
    <phoneticPr fontId="2"/>
  </si>
  <si>
    <t>（第６面）</t>
    <rPh sb="1" eb="2">
      <t>ダイ</t>
    </rPh>
    <rPh sb="3" eb="4">
      <t>メン</t>
    </rPh>
    <phoneticPr fontId="2"/>
  </si>
  <si>
    <t>HPJ-351-5</t>
    <phoneticPr fontId="2"/>
  </si>
  <si>
    <t>HPJ-351-6</t>
    <phoneticPr fontId="2"/>
  </si>
  <si>
    <t>・８地域のηAC値の基準値を修正（3.2⇒6.7）</t>
    <rPh sb="2" eb="4">
      <t>チイキ</t>
    </rPh>
    <rPh sb="8" eb="9">
      <t>アタイ</t>
    </rPh>
    <rPh sb="10" eb="12">
      <t>キジュン</t>
    </rPh>
    <rPh sb="12" eb="13">
      <t>アタイ</t>
    </rPh>
    <rPh sb="14" eb="16">
      <t>シュウセイ</t>
    </rPh>
    <phoneticPr fontId="2"/>
  </si>
  <si>
    <t>階数
※</t>
    <rPh sb="0" eb="2">
      <t>カイスウ</t>
    </rPh>
    <phoneticPr fontId="2"/>
  </si>
  <si>
    <t>HPJ-351-7</t>
    <phoneticPr fontId="2"/>
  </si>
  <si>
    <t xml:space="preserve">・別紙②シート：階数欄を追加、
ｑ値、ｍC値、ｍHの削除
</t>
    <phoneticPr fontId="2"/>
  </si>
  <si>
    <t>・第二面：劣化</t>
    <phoneticPr fontId="2"/>
  </si>
  <si>
    <t>・第二面　V２H充放電設備を追加</t>
    <rPh sb="1" eb="2">
      <t>ダイ</t>
    </rPh>
    <rPh sb="2" eb="4">
      <t>ニメン</t>
    </rPh>
    <rPh sb="8" eb="11">
      <t>ジュウホウデン</t>
    </rPh>
    <rPh sb="11" eb="13">
      <t>セツビ</t>
    </rPh>
    <rPh sb="14" eb="16">
      <t>ツイカ</t>
    </rPh>
    <phoneticPr fontId="2"/>
  </si>
  <si>
    <t>・第二面　再エネルギー利用効率化設備を追加</t>
    <rPh sb="1" eb="2">
      <t>ダイ</t>
    </rPh>
    <rPh sb="2" eb="4">
      <t>ニメン</t>
    </rPh>
    <rPh sb="5" eb="6">
      <t>サイ</t>
    </rPh>
    <rPh sb="11" eb="18">
      <t>リヨウコウリツカセツビ</t>
    </rPh>
    <rPh sb="19" eb="21">
      <t>ツイカ</t>
    </rPh>
    <phoneticPr fontId="2"/>
  </si>
  <si>
    <t>　戸</t>
    <rPh sb="1" eb="2">
      <t>ト</t>
    </rPh>
    <phoneticPr fontId="2"/>
  </si>
  <si>
    <t>住戸数</t>
    <rPh sb="0" eb="1">
      <t>ジュウ</t>
    </rPh>
    <rPh sb="1" eb="3">
      <t>コスウ</t>
    </rPh>
    <phoneticPr fontId="2"/>
  </si>
  <si>
    <t>V2H充放電設備等
の設置</t>
    <rPh sb="3" eb="6">
      <t>ジュウホウデン</t>
    </rPh>
    <rPh sb="6" eb="9">
      <t>セツビナド</t>
    </rPh>
    <rPh sb="11" eb="13">
      <t>セッチ</t>
    </rPh>
    <phoneticPr fontId="2"/>
  </si>
  <si>
    <t>V2H充放電設備等の設置</t>
    <rPh sb="3" eb="6">
      <t>ジュウホウデン</t>
    </rPh>
    <rPh sb="6" eb="9">
      <t>セツビナド</t>
    </rPh>
    <rPh sb="10" eb="12">
      <t>セッチ</t>
    </rPh>
    <phoneticPr fontId="2"/>
  </si>
  <si>
    <t>（電気自動車に充電可能とする設備を含む。）</t>
    <rPh sb="1" eb="3">
      <t>デンキ</t>
    </rPh>
    <rPh sb="3" eb="6">
      <t>ジドウシャ</t>
    </rPh>
    <rPh sb="7" eb="9">
      <t>ジュウデン</t>
    </rPh>
    <rPh sb="9" eb="11">
      <t>カノウ</t>
    </rPh>
    <rPh sb="14" eb="16">
      <t>セツビ</t>
    </rPh>
    <rPh sb="17" eb="18">
      <t>フク</t>
    </rPh>
    <phoneticPr fontId="2"/>
  </si>
  <si>
    <t>（ １ ）及び（ ２ ）のいずれにも適合すること。</t>
    <rPh sb="5" eb="6">
      <t>オヨ</t>
    </rPh>
    <rPh sb="18" eb="20">
      <t>テキゴウ</t>
    </rPh>
    <phoneticPr fontId="2"/>
  </si>
  <si>
    <t>（ ２ ）</t>
    <phoneticPr fontId="2"/>
  </si>
  <si>
    <t>いずれか
１以上
の項目</t>
    <rPh sb="6" eb="8">
      <t>イジョウ</t>
    </rPh>
    <rPh sb="10" eb="12">
      <t>コウモク</t>
    </rPh>
    <phoneticPr fontId="2"/>
  </si>
  <si>
    <t>再生可能エネルギー利用設備が設けられていること</t>
    <rPh sb="0" eb="2">
      <t>サイセイ</t>
    </rPh>
    <rPh sb="2" eb="4">
      <t>カノウ</t>
    </rPh>
    <rPh sb="9" eb="11">
      <t>リヨウ</t>
    </rPh>
    <rPh sb="11" eb="13">
      <t>セツビ</t>
    </rPh>
    <rPh sb="14" eb="15">
      <t>モウ</t>
    </rPh>
    <phoneticPr fontId="2"/>
  </si>
  <si>
    <t>再生可能エネルギーの導入（共同）</t>
    <rPh sb="0" eb="2">
      <t>サイセイ</t>
    </rPh>
    <rPh sb="2" eb="4">
      <t>カノウ</t>
    </rPh>
    <rPh sb="10" eb="12">
      <t>ドウニュウ</t>
    </rPh>
    <rPh sb="13" eb="15">
      <t>キョウドウ</t>
    </rPh>
    <phoneticPr fontId="2"/>
  </si>
  <si>
    <t>（ １ ）</t>
    <phoneticPr fontId="2"/>
  </si>
  <si>
    <t>建築物全体
(住戸の合計）</t>
    <rPh sb="0" eb="3">
      <t>ケンチクブツ</t>
    </rPh>
    <rPh sb="3" eb="5">
      <t>ゼンタイ</t>
    </rPh>
    <rPh sb="7" eb="9">
      <t>ジュウコ</t>
    </rPh>
    <rPh sb="10" eb="12">
      <t>ゴウケイ</t>
    </rPh>
    <phoneticPr fontId="2"/>
  </si>
  <si>
    <t>建築物全体
(住戸の合計+共用部）</t>
    <rPh sb="0" eb="3">
      <t>ケンチクブツ</t>
    </rPh>
    <rPh sb="3" eb="5">
      <t>ゼンタイ</t>
    </rPh>
    <rPh sb="7" eb="9">
      <t>ジュウコ</t>
    </rPh>
    <rPh sb="10" eb="12">
      <t>ゴウケイ</t>
    </rPh>
    <rPh sb="13" eb="16">
      <t>キョウヨウブ</t>
    </rPh>
    <phoneticPr fontId="2"/>
  </si>
  <si>
    <t>■</t>
    <phoneticPr fontId="2"/>
  </si>
  <si>
    <t>第一面</t>
    <rPh sb="1" eb="2">
      <t>イチ</t>
    </rPh>
    <phoneticPr fontId="2"/>
  </si>
  <si>
    <t>第二面</t>
    <rPh sb="1" eb="2">
      <t>ニ</t>
    </rPh>
    <phoneticPr fontId="2"/>
  </si>
  <si>
    <t>第三面</t>
    <rPh sb="1" eb="2">
      <t>サン</t>
    </rPh>
    <phoneticPr fontId="2"/>
  </si>
  <si>
    <t>低炭素建築物　設計内容説明書　＜共同住宅等＿共用部＞　</t>
    <rPh sb="16" eb="18">
      <t>キョウドウ</t>
    </rPh>
    <rPh sb="18" eb="20">
      <t>ジュウタク</t>
    </rPh>
    <rPh sb="20" eb="21">
      <t>トウ</t>
    </rPh>
    <rPh sb="22" eb="25">
      <t>キョウヨウブ</t>
    </rPh>
    <phoneticPr fontId="2"/>
  </si>
  <si>
    <t>低炭素建築物　設計内容説明書　＜共同住宅等＿建築物全体＞</t>
    <rPh sb="22" eb="25">
      <t>ケンチクブツ</t>
    </rPh>
    <rPh sb="25" eb="27">
      <t>ゼンタイ</t>
    </rPh>
    <phoneticPr fontId="2"/>
  </si>
  <si>
    <t>一次エネルギー消費量計算結果表による</t>
    <phoneticPr fontId="2"/>
  </si>
  <si>
    <t>□</t>
    <phoneticPr fontId="2"/>
  </si>
  <si>
    <t>各階平面図</t>
    <phoneticPr fontId="2"/>
  </si>
  <si>
    <t>複合建築物</t>
    <phoneticPr fontId="2"/>
  </si>
  <si>
    <t>１．
躯体の
外皮性能等</t>
    <phoneticPr fontId="2"/>
  </si>
  <si>
    <t>その他</t>
    <phoneticPr fontId="2"/>
  </si>
  <si>
    <t>居室の面積</t>
    <phoneticPr fontId="2"/>
  </si>
  <si>
    <t>仕様書・仕上表</t>
    <phoneticPr fontId="2"/>
  </si>
  <si>
    <t>冬季における蓄熱を利用したパッシブ手法の採用</t>
    <phoneticPr fontId="2"/>
  </si>
  <si>
    <t>一次エネルギー消費量計算結果表による</t>
    <phoneticPr fontId="2"/>
  </si>
  <si>
    <t>暖房設備</t>
    <phoneticPr fontId="2"/>
  </si>
  <si>
    <t>暖房方式の選択</t>
    <phoneticPr fontId="2"/>
  </si>
  <si>
    <t>仕様書・仕上表</t>
    <phoneticPr fontId="2"/>
  </si>
  <si>
    <t>各階平面図</t>
    <phoneticPr fontId="2"/>
  </si>
  <si>
    <t>熱交換型換気設備</t>
    <phoneticPr fontId="2"/>
  </si>
  <si>
    <t>□</t>
    <phoneticPr fontId="2"/>
  </si>
  <si>
    <t>一次エネルギー消費量計算結果表による</t>
    <phoneticPr fontId="2"/>
  </si>
  <si>
    <t>一次エネルギー消費量計算結果表による</t>
    <phoneticPr fontId="2"/>
  </si>
  <si>
    <t>□</t>
    <phoneticPr fontId="2"/>
  </si>
  <si>
    <t>コージェネレーションの種類について</t>
    <phoneticPr fontId="2"/>
  </si>
  <si>
    <t>仕様書・仕上表</t>
    <phoneticPr fontId="2"/>
  </si>
  <si>
    <t>低炭素建築物　設計内容説明書　＜共同住宅等＿住戸＞</t>
    <phoneticPr fontId="2"/>
  </si>
  <si>
    <t>性能基準</t>
    <rPh sb="0" eb="2">
      <t>セイノウ</t>
    </rPh>
    <rPh sb="2" eb="4">
      <t>キジュン</t>
    </rPh>
    <phoneticPr fontId="2"/>
  </si>
  <si>
    <t>第一面</t>
    <rPh sb="0" eb="1">
      <t>ダイ</t>
    </rPh>
    <rPh sb="1" eb="2">
      <t>イチ</t>
    </rPh>
    <rPh sb="2" eb="3">
      <t>メン</t>
    </rPh>
    <phoneticPr fontId="2"/>
  </si>
  <si>
    <t>第二面</t>
    <rPh sb="0" eb="1">
      <t>ダイ</t>
    </rPh>
    <rPh sb="1" eb="2">
      <t>ニ</t>
    </rPh>
    <rPh sb="2" eb="3">
      <t>メン</t>
    </rPh>
    <phoneticPr fontId="2"/>
  </si>
  <si>
    <t>第三面</t>
    <rPh sb="0" eb="1">
      <t>ダイ</t>
    </rPh>
    <rPh sb="1" eb="2">
      <t>サン</t>
    </rPh>
    <rPh sb="2" eb="3">
      <t>メン</t>
    </rPh>
    <phoneticPr fontId="2"/>
  </si>
  <si>
    <t xml:space="preserve">・第1面　「１．躯体の外皮性能等」及び「２．一次エネルギー消費量」の評価方法の選択肢を追加
</t>
    <phoneticPr fontId="2"/>
  </si>
  <si>
    <t>■</t>
    <phoneticPr fontId="2"/>
  </si>
  <si>
    <t>別添による（性能基準の場合）</t>
    <rPh sb="0" eb="2">
      <t>ベッテン</t>
    </rPh>
    <rPh sb="6" eb="8">
      <t>セイノウ</t>
    </rPh>
    <rPh sb="8" eb="10">
      <t>キジュン</t>
    </rPh>
    <rPh sb="11" eb="13">
      <t>バアイ</t>
    </rPh>
    <phoneticPr fontId="2"/>
  </si>
  <si>
    <t>評価方法</t>
    <rPh sb="0" eb="2">
      <t>ヒョウカ</t>
    </rPh>
    <rPh sb="2" eb="4">
      <t>ホウホウ</t>
    </rPh>
    <phoneticPr fontId="2"/>
  </si>
  <si>
    <t>誘導仕様基準（認定申請書 別紙による）</t>
    <rPh sb="0" eb="2">
      <t>ユウドウ</t>
    </rPh>
    <rPh sb="2" eb="4">
      <t>シヨウ</t>
    </rPh>
    <rPh sb="4" eb="6">
      <t>キジュン</t>
    </rPh>
    <rPh sb="7" eb="9">
      <t>ニンテイ</t>
    </rPh>
    <rPh sb="9" eb="12">
      <t>シンセイショ</t>
    </rPh>
    <rPh sb="13" eb="15">
      <t>ベッシ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</si>
  <si>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</si>
  <si>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認定申請書　別紙による</t>
    <rPh sb="0" eb="2">
      <t>ニンテイ</t>
    </rPh>
    <rPh sb="2" eb="5">
      <t>シンセイショ</t>
    </rPh>
    <rPh sb="6" eb="8">
      <t>ベッシ</t>
    </rPh>
    <phoneticPr fontId="2"/>
  </si>
  <si>
    <t>HPJ-351-8</t>
    <phoneticPr fontId="2"/>
  </si>
  <si>
    <t>□</t>
    <phoneticPr fontId="2"/>
  </si>
  <si>
    <t>住戸間の温度差係数</t>
    <rPh sb="0" eb="2">
      <t>ジュウコ</t>
    </rPh>
    <rPh sb="2" eb="3">
      <t>アイダ</t>
    </rPh>
    <rPh sb="4" eb="9">
      <t>オンドサケイスウ</t>
    </rPh>
    <phoneticPr fontId="2"/>
  </si>
  <si>
    <t>・住戸間の温度差係数</t>
    <rPh sb="1" eb="3">
      <t>ジュウコ</t>
    </rPh>
    <rPh sb="3" eb="4">
      <t>カン</t>
    </rPh>
    <rPh sb="5" eb="10">
      <t>オンドサケイスウ</t>
    </rPh>
    <phoneticPr fontId="2"/>
  </si>
  <si>
    <t>「0.05 または 0.15」を適用する</t>
    <rPh sb="16" eb="17">
      <t>テキ</t>
    </rPh>
    <phoneticPr fontId="2"/>
  </si>
  <si>
    <t>「0.0」を適用する</t>
    <rPh sb="6" eb="8">
      <t>テキヨウ</t>
    </rPh>
    <phoneticPr fontId="2"/>
  </si>
  <si>
    <t>誘導BEI</t>
    <rPh sb="0" eb="2">
      <t>ユウドウ</t>
    </rPh>
    <phoneticPr fontId="2"/>
  </si>
  <si>
    <t>設計値</t>
    <rPh sb="0" eb="2">
      <t>セッケイ</t>
    </rPh>
    <rPh sb="2" eb="3">
      <t>アタイ</t>
    </rPh>
    <phoneticPr fontId="2"/>
  </si>
  <si>
    <t>基準値</t>
    <rPh sb="0" eb="2">
      <t>キジュン</t>
    </rPh>
    <rPh sb="2" eb="3">
      <t>アタイ</t>
    </rPh>
    <phoneticPr fontId="2"/>
  </si>
  <si>
    <t>一次エネルギー消費量</t>
    <phoneticPr fontId="2"/>
  </si>
  <si>
    <t>基準値</t>
    <rPh sb="0" eb="2">
      <t>キジュン</t>
    </rPh>
    <rPh sb="2" eb="3">
      <t>チ</t>
    </rPh>
    <phoneticPr fontId="2"/>
  </si>
  <si>
    <t>一次エネルギー消費量合計
（住戸の合計）</t>
    <rPh sb="0" eb="2">
      <t>イチジ</t>
    </rPh>
    <rPh sb="7" eb="10">
      <t>ショウヒリョウ</t>
    </rPh>
    <rPh sb="10" eb="12">
      <t>ゴウケイ</t>
    </rPh>
    <rPh sb="14" eb="15">
      <t>ジュウ</t>
    </rPh>
    <rPh sb="15" eb="16">
      <t>コ</t>
    </rPh>
    <rPh sb="17" eb="19">
      <t>ゴウケイ</t>
    </rPh>
    <phoneticPr fontId="2"/>
  </si>
  <si>
    <r>
      <t>一次エネルギー消費量（</t>
    </r>
    <r>
      <rPr>
        <u/>
        <sz val="9"/>
        <rFont val="ＭＳ Ｐ明朝"/>
        <family val="1"/>
        <charset val="128"/>
      </rPr>
      <t>その他除く</t>
    </r>
    <r>
      <rPr>
        <sz val="9"/>
        <rFont val="ＭＳ Ｐ明朝"/>
        <family val="1"/>
        <charset val="128"/>
      </rPr>
      <t>）
（住戸の合計）</t>
    </r>
    <phoneticPr fontId="2"/>
  </si>
  <si>
    <r>
      <t>一次エネルギー消費量合計（</t>
    </r>
    <r>
      <rPr>
        <u/>
        <sz val="9"/>
        <rFont val="ＭＳ Ｐ明朝"/>
        <family val="1"/>
        <charset val="128"/>
      </rPr>
      <t>その他除く</t>
    </r>
    <r>
      <rPr>
        <sz val="9"/>
        <rFont val="ＭＳ Ｐ明朝"/>
        <family val="1"/>
        <charset val="128"/>
      </rPr>
      <t>）
（共用部）</t>
    </r>
    <rPh sb="21" eb="24">
      <t>キョウヨウブ</t>
    </rPh>
    <phoneticPr fontId="2"/>
  </si>
  <si>
    <t>一次エネルギー消費量
（その他除く）</t>
    <rPh sb="0" eb="2">
      <t>イチジ</t>
    </rPh>
    <rPh sb="7" eb="10">
      <t>ショウヒリョウ</t>
    </rPh>
    <rPh sb="14" eb="15">
      <t>ホカ</t>
    </rPh>
    <rPh sb="15" eb="16">
      <t>ノゾ</t>
    </rPh>
    <phoneticPr fontId="2"/>
  </si>
  <si>
    <t>建築物エネルギー消費性能誘導基準※</t>
    <rPh sb="0" eb="3">
      <t>ケンチクブツ</t>
    </rPh>
    <rPh sb="8" eb="10">
      <t>ショウヒ</t>
    </rPh>
    <rPh sb="10" eb="12">
      <t>セイノウ</t>
    </rPh>
    <rPh sb="12" eb="14">
      <t>ユウドウ</t>
    </rPh>
    <rPh sb="14" eb="16">
      <t>キジュン</t>
    </rPh>
    <phoneticPr fontId="2"/>
  </si>
  <si>
    <t>基準値 （誘導基準）</t>
    <rPh sb="0" eb="2">
      <t>キジュン</t>
    </rPh>
    <rPh sb="2" eb="3">
      <t>チ</t>
    </rPh>
    <rPh sb="5" eb="9">
      <t>ユウドウキジュン</t>
    </rPh>
    <phoneticPr fontId="2"/>
  </si>
  <si>
    <t>設計値 （誘導基準）</t>
    <rPh sb="0" eb="2">
      <t>セッケイ</t>
    </rPh>
    <rPh sb="2" eb="3">
      <t>アタイ</t>
    </rPh>
    <phoneticPr fontId="2"/>
  </si>
  <si>
    <t>設計値
（誘導基準）</t>
    <rPh sb="0" eb="2">
      <t>セッケイ</t>
    </rPh>
    <rPh sb="2" eb="3">
      <t>チ</t>
    </rPh>
    <rPh sb="5" eb="7">
      <t>ユウドウ</t>
    </rPh>
    <rPh sb="7" eb="9">
      <t>キジュン</t>
    </rPh>
    <phoneticPr fontId="2"/>
  </si>
  <si>
    <t>基準値
（誘導基準）</t>
    <rPh sb="0" eb="2">
      <t>キジュン</t>
    </rPh>
    <rPh sb="5" eb="7">
      <t>ユウドウ</t>
    </rPh>
    <rPh sb="7" eb="9">
      <t>キジュン</t>
    </rPh>
    <phoneticPr fontId="2"/>
  </si>
  <si>
    <t>設計値
（誘導基準）</t>
    <rPh sb="0" eb="2">
      <t>セッケイ</t>
    </rPh>
    <rPh sb="2" eb="3">
      <t>アタイ</t>
    </rPh>
    <rPh sb="5" eb="7">
      <t>ユウドウ</t>
    </rPh>
    <rPh sb="7" eb="9">
      <t>キジュン</t>
    </rPh>
    <phoneticPr fontId="2"/>
  </si>
  <si>
    <r>
      <t>一次エネルギー消費量（</t>
    </r>
    <r>
      <rPr>
        <u/>
        <sz val="9"/>
        <rFont val="ＭＳ Ｐ明朝"/>
        <family val="1"/>
        <charset val="128"/>
      </rPr>
      <t>その他除く</t>
    </r>
    <r>
      <rPr>
        <sz val="9"/>
        <rFont val="ＭＳ Ｐ明朝"/>
        <family val="1"/>
        <charset val="128"/>
      </rPr>
      <t>）
（住戸の合計+共用部）</t>
    </r>
    <rPh sb="19" eb="21">
      <t>ジュウコ</t>
    </rPh>
    <rPh sb="22" eb="24">
      <t>ゴウケイ</t>
    </rPh>
    <rPh sb="25" eb="28">
      <t>キョウヨウブ</t>
    </rPh>
    <phoneticPr fontId="2"/>
  </si>
  <si>
    <t>一次エネルギー消費量
（住戸の合計＋共用部）</t>
    <rPh sb="0" eb="2">
      <t>イチジ</t>
    </rPh>
    <rPh sb="5" eb="6">
      <t>リョウ</t>
    </rPh>
    <rPh sb="7" eb="9">
      <t>ショウヒ</t>
    </rPh>
    <rPh sb="10" eb="11">
      <t>ジュウ</t>
    </rPh>
    <rPh sb="11" eb="12">
      <t>コ</t>
    </rPh>
    <rPh sb="13" eb="15">
      <t>ゴウケイ</t>
    </rPh>
    <rPh sb="16" eb="18">
      <t>キョウヨウ</t>
    </rPh>
    <rPh sb="18" eb="19">
      <t>ブ</t>
    </rPh>
    <phoneticPr fontId="2"/>
  </si>
  <si>
    <t>誘導仕様基準</t>
    <rPh sb="0" eb="6">
      <t>ユウドウシヨウキジュン</t>
    </rPh>
    <phoneticPr fontId="2"/>
  </si>
  <si>
    <t>住戸番号</t>
    <rPh sb="0" eb="2">
      <t>ジュウコ</t>
    </rPh>
    <rPh sb="2" eb="4">
      <t>バンゴウ</t>
    </rPh>
    <phoneticPr fontId="2"/>
  </si>
  <si>
    <t>□</t>
    <phoneticPr fontId="2"/>
  </si>
  <si>
    <t>一次エネルギー消費量(その他除く）合計
（住戸ごとの合計）</t>
    <rPh sb="13" eb="14">
      <t>ホカ</t>
    </rPh>
    <rPh sb="14" eb="15">
      <t>ノゾ</t>
    </rPh>
    <phoneticPr fontId="2"/>
  </si>
  <si>
    <t>住戸の
番号
※</t>
    <rPh sb="0" eb="2">
      <t>ジュウコ</t>
    </rPh>
    <phoneticPr fontId="2"/>
  </si>
  <si>
    <t xml:space="preserve">判定
</t>
    <phoneticPr fontId="2"/>
  </si>
  <si>
    <t>合計</t>
    <rPh sb="0" eb="2">
      <t>ゴウケイ</t>
    </rPh>
    <phoneticPr fontId="2"/>
  </si>
  <si>
    <t xml:space="preserve">
誘導BEI
（住戸）</t>
    <rPh sb="1" eb="3">
      <t>ユウドウ</t>
    </rPh>
    <rPh sb="8" eb="10">
      <t>ジュウコ</t>
    </rPh>
    <phoneticPr fontId="2"/>
  </si>
  <si>
    <r>
      <t xml:space="preserve">床面積
</t>
    </r>
    <r>
      <rPr>
        <sz val="8"/>
        <rFont val="ＭＳ Ｐ明朝"/>
        <family val="1"/>
        <charset val="128"/>
      </rPr>
      <t>（一次エネ計算上の床面積の
合計を記載）</t>
    </r>
    <rPh sb="0" eb="3">
      <t>ユカメンセキ</t>
    </rPh>
    <rPh sb="5" eb="7">
      <t>イチジ</t>
    </rPh>
    <rPh sb="9" eb="11">
      <t>ケイサン</t>
    </rPh>
    <rPh sb="11" eb="12">
      <t>ジョウ</t>
    </rPh>
    <rPh sb="13" eb="16">
      <t>ユカメンセキ</t>
    </rPh>
    <rPh sb="18" eb="20">
      <t>ゴウケイ</t>
    </rPh>
    <rPh sb="21" eb="23">
      <t>キサイ</t>
    </rPh>
    <phoneticPr fontId="2"/>
  </si>
  <si>
    <t>住戸数</t>
    <rPh sb="0" eb="2">
      <t>ジュウコ</t>
    </rPh>
    <rPh sb="2" eb="3">
      <t>スウ</t>
    </rPh>
    <phoneticPr fontId="2"/>
  </si>
  <si>
    <t>住戸数×一次エネ消費量</t>
    <rPh sb="0" eb="2">
      <t>ジュウコ</t>
    </rPh>
    <rPh sb="2" eb="3">
      <t>スウ</t>
    </rPh>
    <rPh sb="4" eb="6">
      <t>イチジ</t>
    </rPh>
    <rPh sb="8" eb="10">
      <t>ショウヒ</t>
    </rPh>
    <rPh sb="10" eb="11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</si>
</sst>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0_ "/>
    <numFmt numFmtId="178" formatCode="0.0_);[Red]\(0.0\)"/>
    <numFmt numFmtId="179" formatCode="0.000_ "/>
    <numFmt numFmtId="180" formatCode="0.0;[Red]0.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u/>
      <sz val="10"/>
      <color indexed="62"/>
      <name val="ＭＳ Ｐゴシック"/>
      <family val="3"/>
      <charset val="128"/>
    </font>
    <font>
      <sz val="13"/>
      <name val="ＭＳ Ｐ明朝"/>
      <family val="1"/>
      <charset val="128"/>
    </font>
    <font>
      <sz val="6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1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889">
    <xf numFmtId="0" fontId="0" fillId="0" borderId="0" xfId="0">
      <alignment vertical="center"/>
    </xf>
    <xf numFmtId="0" fontId="5" fillId="24" borderId="10" xfId="0" applyFont="1" applyFill="1" applyBorder="1" applyAlignment="1" applyProtection="1">
      <alignment horizontal="center" vertical="center"/>
      <protection locked="0"/>
    </xf>
    <xf numFmtId="0" fontId="5" fillId="24" borderId="11" xfId="0" applyFont="1" applyFill="1" applyBorder="1" applyAlignment="1" applyProtection="1">
      <alignment horizontal="center" vertical="center"/>
      <protection locked="0"/>
    </xf>
    <xf numFmtId="0" fontId="5" fillId="24" borderId="12" xfId="0" applyFont="1" applyFill="1" applyBorder="1" applyAlignment="1" applyProtection="1">
      <alignment horizontal="center" vertical="center"/>
      <protection locked="0"/>
    </xf>
    <xf numFmtId="0" fontId="5" fillId="24" borderId="13" xfId="0" applyFont="1" applyFill="1" applyBorder="1" applyAlignment="1" applyProtection="1">
      <alignment horizontal="center" vertical="center"/>
      <protection locked="0"/>
    </xf>
    <xf numFmtId="0" fontId="5" fillId="24" borderId="14" xfId="0" applyFont="1" applyFill="1" applyBorder="1" applyAlignment="1" applyProtection="1">
      <alignment horizontal="center" vertical="center"/>
      <protection locked="0"/>
    </xf>
    <xf numFmtId="0" fontId="5" fillId="24" borderId="15" xfId="0" applyFont="1" applyFill="1" applyBorder="1" applyAlignment="1" applyProtection="1">
      <alignment horizontal="center" vertical="center"/>
      <protection locked="0"/>
    </xf>
    <xf numFmtId="0" fontId="5" fillId="24" borderId="0" xfId="0" applyFont="1" applyFill="1" applyAlignment="1" applyProtection="1">
      <alignment horizontal="center" vertical="center"/>
      <protection locked="0"/>
    </xf>
    <xf numFmtId="0" fontId="9" fillId="25" borderId="0" xfId="0" applyFont="1" applyFill="1" applyAlignment="1" applyProtection="1">
      <alignment horizontal="left" vertical="center"/>
      <protection locked="0"/>
    </xf>
    <xf numFmtId="0" fontId="9" fillId="25" borderId="16" xfId="0" applyFont="1" applyFill="1" applyBorder="1" applyAlignment="1" applyProtection="1">
      <alignment horizontal="left" vertical="center"/>
      <protection locked="0"/>
    </xf>
    <xf numFmtId="0" fontId="9" fillId="25" borderId="14" xfId="0" applyFont="1" applyFill="1" applyBorder="1" applyAlignment="1" applyProtection="1">
      <alignment horizontal="left" vertical="center"/>
      <protection locked="0"/>
    </xf>
    <xf numFmtId="0" fontId="9" fillId="25" borderId="17" xfId="0" applyFont="1" applyFill="1" applyBorder="1" applyAlignment="1" applyProtection="1">
      <alignment horizontal="left" vertical="center"/>
      <protection locked="0"/>
    </xf>
    <xf numFmtId="0" fontId="9" fillId="25" borderId="10" xfId="0" applyFont="1" applyFill="1" applyBorder="1" applyAlignment="1" applyProtection="1">
      <alignment horizontal="left" vertical="center"/>
      <protection locked="0"/>
    </xf>
    <xf numFmtId="0" fontId="9" fillId="25" borderId="18" xfId="0" applyFont="1" applyFill="1" applyBorder="1" applyAlignment="1" applyProtection="1">
      <alignment horizontal="left" vertical="center"/>
      <protection locked="0"/>
    </xf>
    <xf numFmtId="0" fontId="5" fillId="24" borderId="19" xfId="0" applyFont="1" applyFill="1" applyBorder="1" applyAlignment="1" applyProtection="1">
      <alignment horizontal="center" vertical="center"/>
      <protection locked="0"/>
    </xf>
    <xf numFmtId="0" fontId="9" fillId="25" borderId="19" xfId="0" applyFont="1" applyFill="1" applyBorder="1" applyAlignment="1" applyProtection="1">
      <alignment horizontal="left" vertical="center"/>
      <protection locked="0"/>
    </xf>
    <xf numFmtId="0" fontId="9" fillId="25" borderId="20" xfId="0" applyFont="1" applyFill="1" applyBorder="1" applyAlignment="1" applyProtection="1">
      <alignment horizontal="left" vertical="center"/>
      <protection locked="0"/>
    </xf>
    <xf numFmtId="0" fontId="9" fillId="25" borderId="21" xfId="0" applyFont="1" applyFill="1" applyBorder="1" applyAlignment="1" applyProtection="1">
      <alignment horizontal="left" vertical="center"/>
      <protection locked="0"/>
    </xf>
    <xf numFmtId="0" fontId="9" fillId="25" borderId="22" xfId="0" applyFont="1" applyFill="1" applyBorder="1" applyAlignment="1" applyProtection="1">
      <alignment horizontal="left" vertical="center"/>
      <protection locked="0"/>
    </xf>
    <xf numFmtId="0" fontId="5" fillId="24" borderId="21" xfId="0" applyFont="1" applyFill="1" applyBorder="1" applyAlignment="1" applyProtection="1">
      <alignment horizontal="center" vertical="center"/>
      <protection locked="0"/>
    </xf>
    <xf numFmtId="0" fontId="5" fillId="24" borderId="23" xfId="0" applyFont="1" applyFill="1" applyBorder="1" applyAlignment="1" applyProtection="1">
      <alignment horizontal="center" vertical="center"/>
      <protection locked="0"/>
    </xf>
    <xf numFmtId="0" fontId="9" fillId="25" borderId="19" xfId="0" applyFont="1" applyFill="1" applyBorder="1" applyProtection="1">
      <alignment vertical="center"/>
      <protection locked="0"/>
    </xf>
    <xf numFmtId="0" fontId="9" fillId="25" borderId="20" xfId="0" applyFont="1" applyFill="1" applyBorder="1" applyProtection="1">
      <alignment vertical="center"/>
      <protection locked="0"/>
    </xf>
    <xf numFmtId="0" fontId="9" fillId="25" borderId="10" xfId="0" applyFont="1" applyFill="1" applyBorder="1" applyProtection="1">
      <alignment vertical="center"/>
      <protection locked="0"/>
    </xf>
    <xf numFmtId="0" fontId="9" fillId="25" borderId="18" xfId="0" applyFont="1" applyFill="1" applyBorder="1" applyProtection="1">
      <alignment vertical="center"/>
      <protection locked="0"/>
    </xf>
    <xf numFmtId="0" fontId="9" fillId="25" borderId="0" xfId="0" applyFont="1" applyFill="1" applyProtection="1">
      <alignment vertical="center"/>
      <protection locked="0"/>
    </xf>
    <xf numFmtId="0" fontId="9" fillId="25" borderId="16" xfId="0" applyFont="1" applyFill="1" applyBorder="1" applyProtection="1">
      <alignment vertical="center"/>
      <protection locked="0"/>
    </xf>
    <xf numFmtId="0" fontId="9" fillId="25" borderId="21" xfId="0" applyFont="1" applyFill="1" applyBorder="1" applyProtection="1">
      <alignment vertical="center"/>
      <protection locked="0"/>
    </xf>
    <xf numFmtId="0" fontId="9" fillId="25" borderId="22" xfId="0" applyFont="1" applyFill="1" applyBorder="1" applyProtection="1">
      <alignment vertical="center"/>
      <protection locked="0"/>
    </xf>
    <xf numFmtId="0" fontId="9" fillId="25" borderId="14" xfId="0" applyFont="1" applyFill="1" applyBorder="1" applyProtection="1">
      <alignment vertical="center"/>
      <protection locked="0"/>
    </xf>
    <xf numFmtId="0" fontId="9" fillId="25" borderId="17" xfId="0" applyFont="1" applyFill="1" applyBorder="1" applyProtection="1">
      <alignment vertical="center"/>
      <protection locked="0"/>
    </xf>
    <xf numFmtId="0" fontId="10" fillId="24" borderId="24" xfId="0" applyFont="1" applyFill="1" applyBorder="1">
      <alignment vertical="center"/>
    </xf>
    <xf numFmtId="0" fontId="10" fillId="24" borderId="25" xfId="0" applyFont="1" applyFill="1" applyBorder="1">
      <alignment vertical="center"/>
    </xf>
    <xf numFmtId="0" fontId="10" fillId="24" borderId="26" xfId="0" applyFont="1" applyFill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27" xfId="0" applyFont="1" applyBorder="1">
      <alignment vertical="center"/>
    </xf>
    <xf numFmtId="0" fontId="10" fillId="0" borderId="0" xfId="0" applyFont="1">
      <alignment vertical="center"/>
    </xf>
    <xf numFmtId="0" fontId="10" fillId="0" borderId="2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10" fillId="0" borderId="0" xfId="41">
      <alignment vertical="center"/>
    </xf>
    <xf numFmtId="0" fontId="28" fillId="0" borderId="0" xfId="41" applyFont="1">
      <alignment vertical="center"/>
    </xf>
    <xf numFmtId="0" fontId="10" fillId="0" borderId="0" xfId="41" quotePrefix="1" applyAlignment="1">
      <alignment horizontal="center" vertical="center"/>
    </xf>
    <xf numFmtId="0" fontId="1" fillId="0" borderId="0" xfId="41" applyFont="1">
      <alignment vertical="center"/>
    </xf>
    <xf numFmtId="0" fontId="1" fillId="0" borderId="0" xfId="41" applyFont="1" applyAlignment="1">
      <alignment horizontal="left" vertical="center"/>
    </xf>
    <xf numFmtId="0" fontId="10" fillId="0" borderId="0" xfId="41" applyAlignment="1">
      <alignment horizontal="right" vertical="center"/>
    </xf>
    <xf numFmtId="0" fontId="10" fillId="25" borderId="29" xfId="41" applyFill="1" applyBorder="1" applyAlignment="1" applyProtection="1">
      <alignment horizontal="center" vertical="center"/>
      <protection locked="0"/>
    </xf>
    <xf numFmtId="0" fontId="10" fillId="24" borderId="29" xfId="41" applyFill="1" applyBorder="1" applyAlignment="1" applyProtection="1">
      <alignment horizontal="center" vertical="center"/>
      <protection locked="0"/>
    </xf>
    <xf numFmtId="0" fontId="30" fillId="0" borderId="0" xfId="41" applyFont="1">
      <alignment vertical="center"/>
    </xf>
    <xf numFmtId="0" fontId="32" fillId="0" borderId="0" xfId="41" applyFont="1" applyAlignment="1">
      <alignment horizontal="right" vertical="center"/>
    </xf>
    <xf numFmtId="0" fontId="32" fillId="0" borderId="0" xfId="41" applyFont="1">
      <alignment vertical="center"/>
    </xf>
    <xf numFmtId="0" fontId="33" fillId="0" borderId="0" xfId="41" applyFont="1">
      <alignment vertical="center"/>
    </xf>
    <xf numFmtId="0" fontId="29" fillId="0" borderId="0" xfId="41" applyFont="1" applyAlignment="1">
      <alignment horizontal="center" vertical="center"/>
    </xf>
    <xf numFmtId="0" fontId="36" fillId="0" borderId="29" xfId="41" applyFont="1" applyBorder="1" applyAlignment="1">
      <alignment horizontal="center" vertical="center"/>
    </xf>
    <xf numFmtId="0" fontId="37" fillId="0" borderId="29" xfId="41" applyFont="1" applyBorder="1" applyAlignment="1">
      <alignment horizontal="center" vertical="center"/>
    </xf>
    <xf numFmtId="0" fontId="0" fillId="0" borderId="16" xfId="0" applyBorder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4" fillId="26" borderId="30" xfId="0" applyFont="1" applyFill="1" applyBorder="1">
      <alignment vertical="center"/>
    </xf>
    <xf numFmtId="0" fontId="4" fillId="26" borderId="27" xfId="0" applyFont="1" applyFill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4" borderId="33" xfId="0" applyFont="1" applyFill="1" applyBorder="1" applyAlignment="1" applyProtection="1">
      <alignment horizontal="center" vertical="center"/>
      <protection locked="0"/>
    </xf>
    <xf numFmtId="0" fontId="5" fillId="24" borderId="3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19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52" xfId="0" applyFont="1" applyBorder="1" applyAlignment="1">
      <alignment vertical="top"/>
    </xf>
    <xf numFmtId="0" fontId="4" fillId="0" borderId="25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5" xfId="0" applyFont="1" applyBorder="1">
      <alignment vertical="center"/>
    </xf>
    <xf numFmtId="0" fontId="4" fillId="0" borderId="56" xfId="0" applyFont="1" applyBorder="1">
      <alignment vertical="center"/>
    </xf>
    <xf numFmtId="0" fontId="5" fillId="24" borderId="30" xfId="0" applyFont="1" applyFill="1" applyBorder="1" applyAlignment="1" applyProtection="1">
      <alignment horizontal="center" vertical="center"/>
      <protection locked="0"/>
    </xf>
    <xf numFmtId="0" fontId="5" fillId="24" borderId="27" xfId="0" applyFont="1" applyFill="1" applyBorder="1" applyAlignment="1" applyProtection="1">
      <alignment horizontal="center" vertical="center"/>
      <protection locked="0"/>
    </xf>
    <xf numFmtId="0" fontId="5" fillId="24" borderId="24" xfId="0" applyFont="1" applyFill="1" applyBorder="1" applyAlignment="1" applyProtection="1">
      <alignment horizontal="center" vertical="center"/>
      <protection locked="0"/>
    </xf>
    <xf numFmtId="0" fontId="5" fillId="24" borderId="51" xfId="0" applyFont="1" applyFill="1" applyBorder="1" applyAlignment="1" applyProtection="1">
      <alignment horizontal="center" vertical="center"/>
      <protection locked="0"/>
    </xf>
    <xf numFmtId="0" fontId="5" fillId="24" borderId="2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10" fillId="27" borderId="29" xfId="41" applyFill="1" applyBorder="1" applyAlignment="1">
      <alignment horizontal="center" vertical="center"/>
    </xf>
    <xf numFmtId="0" fontId="5" fillId="24" borderId="12" xfId="0" applyFont="1" applyFill="1" applyBorder="1" applyAlignment="1" applyProtection="1">
      <alignment horizontal="left" vertical="center"/>
      <protection locked="0"/>
    </xf>
    <xf numFmtId="0" fontId="4" fillId="0" borderId="37" xfId="0" applyFont="1" applyBorder="1" applyAlignment="1">
      <alignment horizontal="left" vertical="center"/>
    </xf>
    <xf numFmtId="0" fontId="5" fillId="24" borderId="70" xfId="0" applyFont="1" applyFill="1" applyBorder="1" applyAlignment="1" applyProtection="1">
      <alignment horizontal="center" vertical="center"/>
      <protection locked="0"/>
    </xf>
    <xf numFmtId="0" fontId="10" fillId="31" borderId="29" xfId="41" applyFill="1" applyBorder="1" applyAlignment="1">
      <alignment horizontal="center" vertical="center" wrapText="1"/>
    </xf>
    <xf numFmtId="0" fontId="1" fillId="26" borderId="21" xfId="0" applyFont="1" applyFill="1" applyBorder="1">
      <alignment vertical="center"/>
    </xf>
    <xf numFmtId="0" fontId="1" fillId="0" borderId="32" xfId="0" applyFont="1" applyBorder="1" applyAlignment="1">
      <alignment horizontal="center" vertical="center"/>
    </xf>
    <xf numFmtId="0" fontId="1" fillId="26" borderId="0" xfId="0" applyFont="1" applyFill="1">
      <alignment vertical="center"/>
    </xf>
    <xf numFmtId="0" fontId="1" fillId="26" borderId="16" xfId="0" applyFont="1" applyFill="1" applyBorder="1">
      <alignment vertical="center"/>
    </xf>
    <xf numFmtId="0" fontId="1" fillId="26" borderId="28" xfId="0" applyFont="1" applyFill="1" applyBorder="1">
      <alignment vertical="center"/>
    </xf>
    <xf numFmtId="0" fontId="1" fillId="26" borderId="19" xfId="0" applyFont="1" applyFill="1" applyBorder="1">
      <alignment vertical="center"/>
    </xf>
    <xf numFmtId="0" fontId="1" fillId="26" borderId="20" xfId="0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6" fontId="4" fillId="25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center" vertical="center"/>
    </xf>
    <xf numFmtId="177" fontId="4" fillId="25" borderId="24" xfId="0" applyNumberFormat="1" applyFont="1" applyFill="1" applyBorder="1" applyProtection="1">
      <alignment vertical="center"/>
      <protection locked="0"/>
    </xf>
    <xf numFmtId="177" fontId="4" fillId="25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6" fillId="25" borderId="0" xfId="0" applyFont="1" applyFill="1" applyAlignment="1" applyProtection="1">
      <alignment horizontal="left" vertical="center"/>
      <protection locked="0"/>
    </xf>
    <xf numFmtId="177" fontId="4" fillId="25" borderId="30" xfId="0" applyNumberFormat="1" applyFont="1" applyFill="1" applyBorder="1" applyAlignment="1" applyProtection="1">
      <alignment horizontal="center" vertical="center" wrapText="1"/>
      <protection locked="0"/>
    </xf>
    <xf numFmtId="176" fontId="4" fillId="25" borderId="1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1" xfId="0" applyFont="1" applyBorder="1" applyAlignment="1">
      <alignment horizontal="center" vertical="center"/>
    </xf>
    <xf numFmtId="177" fontId="4" fillId="25" borderId="30" xfId="0" applyNumberFormat="1" applyFont="1" applyFill="1" applyBorder="1" applyProtection="1">
      <alignment vertical="center"/>
      <protection locked="0"/>
    </xf>
    <xf numFmtId="177" fontId="4" fillId="25" borderId="28" xfId="0" applyNumberFormat="1" applyFont="1" applyFill="1" applyBorder="1" applyAlignment="1" applyProtection="1">
      <alignment horizontal="center" vertical="center" wrapText="1"/>
      <protection locked="0"/>
    </xf>
    <xf numFmtId="176" fontId="4" fillId="25" borderId="36" xfId="0" applyNumberFormat="1" applyFont="1" applyFill="1" applyBorder="1" applyAlignment="1" applyProtection="1">
      <alignment horizontal="center" vertical="center" wrapText="1"/>
      <protection locked="0"/>
    </xf>
    <xf numFmtId="177" fontId="4" fillId="25" borderId="28" xfId="0" applyNumberFormat="1" applyFont="1" applyFill="1" applyBorder="1" applyProtection="1">
      <alignment vertical="center"/>
      <protection locked="0"/>
    </xf>
    <xf numFmtId="177" fontId="4" fillId="25" borderId="33" xfId="0" applyNumberFormat="1" applyFont="1" applyFill="1" applyBorder="1" applyAlignment="1" applyProtection="1">
      <alignment horizontal="center" vertical="center" wrapText="1"/>
      <protection locked="0"/>
    </xf>
    <xf numFmtId="176" fontId="4" fillId="25" borderId="100" xfId="0" applyNumberFormat="1" applyFont="1" applyFill="1" applyBorder="1" applyAlignment="1" applyProtection="1">
      <alignment horizontal="center" vertical="center" wrapText="1"/>
      <protection locked="0"/>
    </xf>
    <xf numFmtId="177" fontId="4" fillId="25" borderId="33" xfId="0" applyNumberFormat="1" applyFont="1" applyFill="1" applyBorder="1" applyProtection="1">
      <alignment vertical="center"/>
      <protection locked="0"/>
    </xf>
    <xf numFmtId="0" fontId="4" fillId="0" borderId="66" xfId="0" applyFont="1" applyBorder="1">
      <alignment vertical="center"/>
    </xf>
    <xf numFmtId="177" fontId="4" fillId="25" borderId="54" xfId="0" applyNumberFormat="1" applyFont="1" applyFill="1" applyBorder="1" applyAlignment="1" applyProtection="1">
      <alignment horizontal="center" vertical="center" wrapText="1"/>
      <protection locked="0"/>
    </xf>
    <xf numFmtId="176" fontId="4" fillId="25" borderId="102" xfId="0" applyNumberFormat="1" applyFont="1" applyFill="1" applyBorder="1" applyAlignment="1" applyProtection="1">
      <alignment horizontal="center" vertical="center" wrapText="1"/>
      <protection locked="0"/>
    </xf>
    <xf numFmtId="177" fontId="4" fillId="25" borderId="54" xfId="0" applyNumberFormat="1" applyFont="1" applyFill="1" applyBorder="1" applyProtection="1">
      <alignment vertical="center"/>
      <protection locked="0"/>
    </xf>
    <xf numFmtId="0" fontId="4" fillId="0" borderId="144" xfId="0" applyFont="1" applyBorder="1">
      <alignment vertical="center"/>
    </xf>
    <xf numFmtId="0" fontId="4" fillId="0" borderId="120" xfId="0" applyFont="1" applyBorder="1">
      <alignment vertical="center"/>
    </xf>
    <xf numFmtId="0" fontId="4" fillId="0" borderId="146" xfId="0" applyFont="1" applyBorder="1">
      <alignment vertical="center"/>
    </xf>
    <xf numFmtId="0" fontId="4" fillId="0" borderId="99" xfId="0" applyFont="1" applyBorder="1">
      <alignment vertical="center"/>
    </xf>
    <xf numFmtId="0" fontId="4" fillId="0" borderId="101" xfId="0" applyFont="1" applyBorder="1">
      <alignment vertical="center"/>
    </xf>
    <xf numFmtId="0" fontId="4" fillId="34" borderId="144" xfId="0" applyFont="1" applyFill="1" applyBorder="1" applyAlignment="1">
      <alignment horizontal="center" vertical="center"/>
    </xf>
    <xf numFmtId="0" fontId="4" fillId="34" borderId="20" xfId="0" applyFont="1" applyFill="1" applyBorder="1" applyAlignment="1">
      <alignment horizontal="center" vertical="center"/>
    </xf>
    <xf numFmtId="177" fontId="4" fillId="34" borderId="24" xfId="0" applyNumberFormat="1" applyFont="1" applyFill="1" applyBorder="1" applyAlignment="1">
      <alignment horizontal="center" vertical="center" wrapText="1"/>
    </xf>
    <xf numFmtId="176" fontId="4" fillId="34" borderId="29" xfId="0" applyNumberFormat="1" applyFont="1" applyFill="1" applyBorder="1" applyAlignment="1">
      <alignment horizontal="center" vertical="center" wrapText="1"/>
    </xf>
    <xf numFmtId="178" fontId="4" fillId="35" borderId="148" xfId="0" applyNumberFormat="1" applyFont="1" applyFill="1" applyBorder="1">
      <alignment vertical="center"/>
    </xf>
    <xf numFmtId="0" fontId="4" fillId="34" borderId="25" xfId="0" applyFont="1" applyFill="1" applyBorder="1" applyAlignment="1">
      <alignment horizontal="center" vertical="center"/>
    </xf>
    <xf numFmtId="0" fontId="4" fillId="34" borderId="29" xfId="0" applyFont="1" applyFill="1" applyBorder="1" applyAlignment="1">
      <alignment horizontal="center" vertical="center"/>
    </xf>
    <xf numFmtId="180" fontId="4" fillId="25" borderId="84" xfId="0" applyNumberFormat="1" applyFont="1" applyFill="1" applyBorder="1" applyProtection="1">
      <alignment vertical="center"/>
      <protection locked="0"/>
    </xf>
    <xf numFmtId="180" fontId="4" fillId="25" borderId="126" xfId="0" applyNumberFormat="1" applyFont="1" applyFill="1" applyBorder="1" applyProtection="1">
      <alignment vertical="center"/>
      <protection locked="0"/>
    </xf>
    <xf numFmtId="180" fontId="4" fillId="32" borderId="84" xfId="0" applyNumberFormat="1" applyFont="1" applyFill="1" applyBorder="1" applyProtection="1">
      <alignment vertical="center"/>
      <protection locked="0"/>
    </xf>
    <xf numFmtId="180" fontId="4" fillId="25" borderId="103" xfId="0" applyNumberFormat="1" applyFont="1" applyFill="1" applyBorder="1" applyProtection="1">
      <alignment vertical="center"/>
      <protection locked="0"/>
    </xf>
    <xf numFmtId="180" fontId="4" fillId="25" borderId="137" xfId="0" applyNumberFormat="1" applyFont="1" applyFill="1" applyBorder="1" applyProtection="1">
      <alignment vertical="center"/>
      <protection locked="0"/>
    </xf>
    <xf numFmtId="180" fontId="4" fillId="32" borderId="103" xfId="0" applyNumberFormat="1" applyFont="1" applyFill="1" applyBorder="1" applyProtection="1">
      <alignment vertical="center"/>
      <protection locked="0"/>
    </xf>
    <xf numFmtId="180" fontId="4" fillId="32" borderId="88" xfId="0" applyNumberFormat="1" applyFont="1" applyFill="1" applyBorder="1" applyProtection="1">
      <alignment vertical="center"/>
      <protection locked="0"/>
    </xf>
    <xf numFmtId="180" fontId="4" fillId="25" borderId="104" xfId="0" applyNumberFormat="1" applyFont="1" applyFill="1" applyBorder="1" applyProtection="1">
      <alignment vertical="center"/>
      <protection locked="0"/>
    </xf>
    <xf numFmtId="180" fontId="4" fillId="25" borderId="138" xfId="0" applyNumberFormat="1" applyFont="1" applyFill="1" applyBorder="1" applyProtection="1">
      <alignment vertical="center"/>
      <protection locked="0"/>
    </xf>
    <xf numFmtId="180" fontId="4" fillId="32" borderId="104" xfId="0" applyNumberFormat="1" applyFont="1" applyFill="1" applyBorder="1" applyProtection="1">
      <alignment vertical="center"/>
      <protection locked="0"/>
    </xf>
    <xf numFmtId="0" fontId="4" fillId="0" borderId="90" xfId="0" applyFont="1" applyBorder="1">
      <alignment vertical="center"/>
    </xf>
    <xf numFmtId="0" fontId="4" fillId="0" borderId="120" xfId="0" applyFont="1" applyBorder="1" applyProtection="1">
      <alignment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46" xfId="0" applyFont="1" applyBorder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99" xfId="0" applyFont="1" applyBorder="1" applyProtection="1">
      <alignment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101" xfId="0" applyFont="1" applyBorder="1" applyProtection="1">
      <alignment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144" xfId="0" applyFont="1" applyBorder="1" applyProtection="1">
      <alignment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6" xfId="0" applyFont="1" applyBorder="1">
      <alignment vertical="center"/>
    </xf>
    <xf numFmtId="0" fontId="4" fillId="35" borderId="105" xfId="0" applyFont="1" applyFill="1" applyBorder="1" applyAlignment="1">
      <alignment horizontal="center" vertical="center"/>
    </xf>
    <xf numFmtId="0" fontId="4" fillId="35" borderId="16" xfId="0" applyFont="1" applyFill="1" applyBorder="1" applyAlignment="1">
      <alignment horizontal="center" vertical="center"/>
    </xf>
    <xf numFmtId="0" fontId="4" fillId="35" borderId="36" xfId="0" applyFont="1" applyFill="1" applyBorder="1" applyAlignment="1">
      <alignment horizontal="center" vertical="center"/>
    </xf>
    <xf numFmtId="0" fontId="4" fillId="35" borderId="26" xfId="0" applyFont="1" applyFill="1" applyBorder="1" applyAlignment="1">
      <alignment horizontal="center" vertical="center"/>
    </xf>
    <xf numFmtId="0" fontId="4" fillId="35" borderId="22" xfId="0" applyFont="1" applyFill="1" applyBorder="1" applyAlignment="1">
      <alignment horizontal="center" vertical="center"/>
    </xf>
    <xf numFmtId="0" fontId="4" fillId="35" borderId="66" xfId="0" applyFont="1" applyFill="1" applyBorder="1" applyAlignment="1">
      <alignment horizontal="center" vertical="center"/>
    </xf>
    <xf numFmtId="0" fontId="4" fillId="35" borderId="0" xfId="0" applyFont="1" applyFill="1" applyAlignment="1">
      <alignment horizontal="left" vertical="center"/>
    </xf>
    <xf numFmtId="0" fontId="4" fillId="35" borderId="0" xfId="0" applyFont="1" applyFill="1">
      <alignment vertical="center"/>
    </xf>
    <xf numFmtId="0" fontId="5" fillId="35" borderId="0" xfId="0" applyFont="1" applyFill="1">
      <alignment vertical="center"/>
    </xf>
    <xf numFmtId="0" fontId="5" fillId="35" borderId="0" xfId="0" applyFont="1" applyFill="1" applyAlignment="1">
      <alignment horizontal="center" vertical="center"/>
    </xf>
    <xf numFmtId="0" fontId="4" fillId="35" borderId="0" xfId="0" applyFont="1" applyFill="1" applyAlignment="1">
      <alignment horizontal="right" vertical="center"/>
    </xf>
    <xf numFmtId="0" fontId="35" fillId="35" borderId="0" xfId="0" applyFont="1" applyFill="1" applyAlignment="1">
      <alignment horizontal="center" vertical="center"/>
    </xf>
    <xf numFmtId="0" fontId="4" fillId="35" borderId="10" xfId="0" applyFont="1" applyFill="1" applyBorder="1" applyAlignment="1">
      <alignment horizontal="center" vertical="center"/>
    </xf>
    <xf numFmtId="0" fontId="4" fillId="35" borderId="39" xfId="0" applyFont="1" applyFill="1" applyBorder="1" applyAlignment="1">
      <alignment horizontal="center" vertical="center"/>
    </xf>
    <xf numFmtId="0" fontId="4" fillId="35" borderId="83" xfId="0" applyFont="1" applyFill="1" applyBorder="1" applyAlignment="1">
      <alignment horizontal="center" vertical="center" wrapText="1"/>
    </xf>
    <xf numFmtId="0" fontId="4" fillId="35" borderId="61" xfId="0" applyFont="1" applyFill="1" applyBorder="1" applyAlignment="1">
      <alignment horizontal="center" vertical="center"/>
    </xf>
    <xf numFmtId="0" fontId="4" fillId="35" borderId="60" xfId="0" applyFont="1" applyFill="1" applyBorder="1" applyAlignment="1">
      <alignment horizontal="center" vertical="center" wrapText="1"/>
    </xf>
    <xf numFmtId="0" fontId="4" fillId="35" borderId="134" xfId="0" applyFont="1" applyFill="1" applyBorder="1" applyAlignment="1">
      <alignment horizontal="center" vertical="center" wrapText="1"/>
    </xf>
    <xf numFmtId="0" fontId="4" fillId="35" borderId="135" xfId="0" applyFont="1" applyFill="1" applyBorder="1" applyAlignment="1">
      <alignment horizontal="center" vertical="center" wrapText="1"/>
    </xf>
    <xf numFmtId="0" fontId="4" fillId="35" borderId="142" xfId="0" applyFont="1" applyFill="1" applyBorder="1" applyAlignment="1">
      <alignment horizontal="center" vertical="center"/>
    </xf>
    <xf numFmtId="0" fontId="4" fillId="35" borderId="48" xfId="0" applyFont="1" applyFill="1" applyBorder="1" applyAlignment="1">
      <alignment horizontal="center" vertical="center"/>
    </xf>
    <xf numFmtId="0" fontId="4" fillId="35" borderId="126" xfId="0" applyFont="1" applyFill="1" applyBorder="1" applyAlignment="1">
      <alignment horizontal="center" vertical="center"/>
    </xf>
    <xf numFmtId="0" fontId="4" fillId="35" borderId="84" xfId="0" applyFont="1" applyFill="1" applyBorder="1" applyAlignment="1">
      <alignment horizontal="center" vertical="center"/>
    </xf>
    <xf numFmtId="0" fontId="4" fillId="35" borderId="143" xfId="0" applyFont="1" applyFill="1" applyBorder="1" applyAlignment="1">
      <alignment horizontal="center" vertical="center"/>
    </xf>
    <xf numFmtId="0" fontId="4" fillId="25" borderId="26" xfId="0" applyFont="1" applyFill="1" applyBorder="1" applyAlignment="1" applyProtection="1">
      <alignment horizontal="center" vertical="center" wrapText="1"/>
      <protection locked="0"/>
    </xf>
    <xf numFmtId="0" fontId="4" fillId="25" borderId="22" xfId="0" applyFont="1" applyFill="1" applyBorder="1" applyAlignment="1" applyProtection="1">
      <alignment horizontal="center" vertical="center" wrapText="1"/>
      <protection locked="0"/>
    </xf>
    <xf numFmtId="0" fontId="4" fillId="25" borderId="66" xfId="0" applyFont="1" applyFill="1" applyBorder="1" applyAlignment="1" applyProtection="1">
      <alignment horizontal="center" vertical="center" wrapText="1"/>
      <protection locked="0"/>
    </xf>
    <xf numFmtId="0" fontId="4" fillId="25" borderId="56" xfId="0" applyFont="1" applyFill="1" applyBorder="1" applyAlignment="1" applyProtection="1">
      <alignment horizontal="center" vertical="center" wrapText="1"/>
      <protection locked="0"/>
    </xf>
    <xf numFmtId="0" fontId="4" fillId="34" borderId="120" xfId="0" applyFont="1" applyFill="1" applyBorder="1">
      <alignment vertical="center"/>
    </xf>
    <xf numFmtId="177" fontId="4" fillId="34" borderId="29" xfId="0" applyNumberFormat="1" applyFont="1" applyFill="1" applyBorder="1" applyAlignment="1">
      <alignment horizontal="center" vertical="center"/>
    </xf>
    <xf numFmtId="0" fontId="4" fillId="35" borderId="21" xfId="0" applyFont="1" applyFill="1" applyBorder="1" applyAlignment="1">
      <alignment horizontal="center" vertical="center"/>
    </xf>
    <xf numFmtId="178" fontId="4" fillId="37" borderId="88" xfId="0" applyNumberFormat="1" applyFont="1" applyFill="1" applyBorder="1">
      <alignment vertical="center"/>
    </xf>
    <xf numFmtId="178" fontId="4" fillId="37" borderId="87" xfId="0" applyNumberFormat="1" applyFont="1" applyFill="1" applyBorder="1">
      <alignment vertical="center"/>
    </xf>
    <xf numFmtId="178" fontId="4" fillId="37" borderId="145" xfId="0" applyNumberFormat="1" applyFont="1" applyFill="1" applyBorder="1">
      <alignment vertical="center"/>
    </xf>
    <xf numFmtId="180" fontId="4" fillId="37" borderId="84" xfId="0" applyNumberFormat="1" applyFont="1" applyFill="1" applyBorder="1">
      <alignment vertical="center"/>
    </xf>
    <xf numFmtId="180" fontId="4" fillId="37" borderId="126" xfId="0" applyNumberFormat="1" applyFont="1" applyFill="1" applyBorder="1">
      <alignment vertical="center"/>
    </xf>
    <xf numFmtId="0" fontId="4" fillId="35" borderId="154" xfId="0" applyFont="1" applyFill="1" applyBorder="1" applyAlignment="1">
      <alignment horizontal="center" vertical="center" wrapText="1"/>
    </xf>
    <xf numFmtId="0" fontId="4" fillId="35" borderId="155" xfId="0" applyFont="1" applyFill="1" applyBorder="1" applyAlignment="1">
      <alignment horizontal="center" vertical="center" wrapText="1"/>
    </xf>
    <xf numFmtId="0" fontId="4" fillId="35" borderId="155" xfId="0" applyFont="1" applyFill="1" applyBorder="1" applyAlignment="1">
      <alignment horizontal="center" vertical="center"/>
    </xf>
    <xf numFmtId="178" fontId="4" fillId="35" borderId="156" xfId="0" applyNumberFormat="1" applyFont="1" applyFill="1" applyBorder="1">
      <alignment vertical="center"/>
    </xf>
    <xf numFmtId="177" fontId="4" fillId="0" borderId="26" xfId="0" applyNumberFormat="1" applyFont="1" applyBorder="1">
      <alignment vertical="center"/>
    </xf>
    <xf numFmtId="177" fontId="4" fillId="0" borderId="22" xfId="0" applyNumberFormat="1" applyFont="1" applyBorder="1">
      <alignment vertical="center"/>
    </xf>
    <xf numFmtId="177" fontId="4" fillId="0" borderId="66" xfId="0" applyNumberFormat="1" applyFont="1" applyBorder="1">
      <alignment vertical="center"/>
    </xf>
    <xf numFmtId="177" fontId="4" fillId="0" borderId="56" xfId="0" applyNumberFormat="1" applyFont="1" applyBorder="1">
      <alignment vertical="center"/>
    </xf>
    <xf numFmtId="177" fontId="4" fillId="0" borderId="20" xfId="0" applyNumberFormat="1" applyFont="1" applyBorder="1">
      <alignment vertical="center"/>
    </xf>
    <xf numFmtId="180" fontId="4" fillId="32" borderId="59" xfId="0" applyNumberFormat="1" applyFont="1" applyFill="1" applyBorder="1" applyProtection="1">
      <alignment vertical="center"/>
      <protection locked="0"/>
    </xf>
    <xf numFmtId="180" fontId="4" fillId="32" borderId="75" xfId="0" applyNumberFormat="1" applyFont="1" applyFill="1" applyBorder="1" applyProtection="1">
      <alignment vertical="center"/>
      <protection locked="0"/>
    </xf>
    <xf numFmtId="180" fontId="4" fillId="32" borderId="35" xfId="0" applyNumberFormat="1" applyFont="1" applyFill="1" applyBorder="1" applyProtection="1">
      <alignment vertical="center"/>
      <protection locked="0"/>
    </xf>
    <xf numFmtId="0" fontId="6" fillId="35" borderId="0" xfId="0" applyFont="1" applyFill="1" applyAlignment="1">
      <alignment horizontal="center" vertical="center"/>
    </xf>
    <xf numFmtId="0" fontId="9" fillId="35" borderId="0" xfId="0" applyFont="1" applyFill="1">
      <alignment vertical="center"/>
    </xf>
    <xf numFmtId="0" fontId="4" fillId="35" borderId="34" xfId="0" applyFont="1" applyFill="1" applyBorder="1">
      <alignment vertical="center"/>
    </xf>
    <xf numFmtId="0" fontId="4" fillId="35" borderId="35" xfId="0" applyFont="1" applyFill="1" applyBorder="1" applyAlignment="1">
      <alignment horizontal="center" vertical="center"/>
    </xf>
    <xf numFmtId="0" fontId="4" fillId="35" borderId="0" xfId="0" applyFont="1" applyFill="1" applyAlignment="1">
      <alignment horizontal="center" vertical="center"/>
    </xf>
    <xf numFmtId="0" fontId="6" fillId="35" borderId="0" xfId="0" applyFont="1" applyFill="1">
      <alignment vertical="center"/>
    </xf>
    <xf numFmtId="0" fontId="34" fillId="35" borderId="0" xfId="0" applyFont="1" applyFill="1">
      <alignment vertical="center"/>
    </xf>
    <xf numFmtId="0" fontId="6" fillId="35" borderId="0" xfId="0" applyFont="1" applyFill="1" applyAlignment="1" applyProtection="1">
      <alignment horizontal="center" vertical="center"/>
      <protection locked="0"/>
    </xf>
    <xf numFmtId="0" fontId="4" fillId="35" borderId="38" xfId="0" applyFont="1" applyFill="1" applyBorder="1" applyAlignment="1">
      <alignment horizontal="center" vertical="center"/>
    </xf>
    <xf numFmtId="0" fontId="4" fillId="35" borderId="19" xfId="0" applyFont="1" applyFill="1" applyBorder="1" applyAlignment="1">
      <alignment horizontal="center" vertical="center"/>
    </xf>
    <xf numFmtId="0" fontId="6" fillId="35" borderId="0" xfId="0" applyFont="1" applyFill="1" applyProtection="1">
      <alignment vertical="center"/>
      <protection locked="0"/>
    </xf>
    <xf numFmtId="179" fontId="6" fillId="35" borderId="0" xfId="0" applyNumberFormat="1" applyFont="1" applyFill="1" applyAlignment="1">
      <alignment vertical="center" wrapText="1"/>
    </xf>
    <xf numFmtId="0" fontId="4" fillId="35" borderId="0" xfId="0" applyFont="1" applyFill="1" applyAlignment="1">
      <alignment vertical="center" wrapText="1"/>
    </xf>
    <xf numFmtId="0" fontId="4" fillId="35" borderId="0" xfId="0" applyFont="1" applyFill="1" applyProtection="1">
      <alignment vertical="center"/>
      <protection locked="0"/>
    </xf>
    <xf numFmtId="0" fontId="5" fillId="35" borderId="37" xfId="0" applyFont="1" applyFill="1" applyBorder="1" applyAlignment="1">
      <alignment horizontal="center" vertical="center"/>
    </xf>
    <xf numFmtId="0" fontId="4" fillId="35" borderId="37" xfId="0" applyFont="1" applyFill="1" applyBorder="1">
      <alignment vertical="center"/>
    </xf>
    <xf numFmtId="0" fontId="4" fillId="35" borderId="45" xfId="0" applyFont="1" applyFill="1" applyBorder="1" applyAlignment="1">
      <alignment vertical="top"/>
    </xf>
    <xf numFmtId="0" fontId="4" fillId="35" borderId="0" xfId="0" applyFont="1" applyFill="1" applyAlignment="1">
      <alignment vertical="top"/>
    </xf>
    <xf numFmtId="0" fontId="4" fillId="35" borderId="16" xfId="0" applyFont="1" applyFill="1" applyBorder="1" applyAlignment="1">
      <alignment vertical="top"/>
    </xf>
    <xf numFmtId="0" fontId="5" fillId="35" borderId="71" xfId="0" applyFont="1" applyFill="1" applyBorder="1" applyAlignment="1">
      <alignment horizontal="center" vertical="center"/>
    </xf>
    <xf numFmtId="0" fontId="4" fillId="35" borderId="14" xfId="0" applyFont="1" applyFill="1" applyBorder="1">
      <alignment vertical="center"/>
    </xf>
    <xf numFmtId="0" fontId="4" fillId="35" borderId="52" xfId="0" applyFont="1" applyFill="1" applyBorder="1">
      <alignment vertical="center"/>
    </xf>
    <xf numFmtId="0" fontId="4" fillId="35" borderId="23" xfId="0" applyFont="1" applyFill="1" applyBorder="1">
      <alignment vertical="center"/>
    </xf>
    <xf numFmtId="0" fontId="42" fillId="35" borderId="0" xfId="0" applyFont="1" applyFill="1">
      <alignment vertical="center"/>
    </xf>
    <xf numFmtId="0" fontId="5" fillId="35" borderId="15" xfId="0" applyFont="1" applyFill="1" applyBorder="1" applyAlignment="1">
      <alignment horizontal="center" vertical="center"/>
    </xf>
    <xf numFmtId="0" fontId="4" fillId="35" borderId="61" xfId="0" applyFont="1" applyFill="1" applyBorder="1">
      <alignment vertical="center"/>
    </xf>
    <xf numFmtId="0" fontId="4" fillId="35" borderId="41" xfId="0" applyFont="1" applyFill="1" applyBorder="1">
      <alignment vertical="center"/>
    </xf>
    <xf numFmtId="0" fontId="5" fillId="35" borderId="41" xfId="0" applyFont="1" applyFill="1" applyBorder="1" applyAlignment="1">
      <alignment horizontal="center" vertical="center"/>
    </xf>
    <xf numFmtId="0" fontId="4" fillId="35" borderId="11" xfId="0" applyFont="1" applyFill="1" applyBorder="1" applyAlignment="1">
      <alignment horizontal="center" vertical="center"/>
    </xf>
    <xf numFmtId="0" fontId="4" fillId="35" borderId="41" xfId="0" applyFont="1" applyFill="1" applyBorder="1" applyAlignment="1">
      <alignment horizontal="center" vertical="center"/>
    </xf>
    <xf numFmtId="0" fontId="4" fillId="35" borderId="68" xfId="0" applyFont="1" applyFill="1" applyBorder="1" applyAlignment="1">
      <alignment horizontal="center" vertical="center"/>
    </xf>
    <xf numFmtId="0" fontId="5" fillId="35" borderId="63" xfId="0" applyFont="1" applyFill="1" applyBorder="1" applyAlignment="1">
      <alignment horizontal="center" vertical="center"/>
    </xf>
    <xf numFmtId="0" fontId="4" fillId="35" borderId="60" xfId="0" applyFont="1" applyFill="1" applyBorder="1">
      <alignment vertical="center"/>
    </xf>
    <xf numFmtId="0" fontId="43" fillId="35" borderId="61" xfId="0" applyFont="1" applyFill="1" applyBorder="1" applyProtection="1">
      <alignment vertical="center"/>
      <protection locked="0"/>
    </xf>
    <xf numFmtId="0" fontId="4" fillId="35" borderId="11" xfId="0" applyFont="1" applyFill="1" applyBorder="1">
      <alignment vertical="center"/>
    </xf>
    <xf numFmtId="0" fontId="4" fillId="35" borderId="11" xfId="0" applyFont="1" applyFill="1" applyBorder="1" applyAlignment="1">
      <alignment horizontal="left" vertical="center"/>
    </xf>
    <xf numFmtId="0" fontId="4" fillId="35" borderId="11" xfId="0" applyFont="1" applyFill="1" applyBorder="1" applyAlignment="1">
      <alignment horizontal="left" vertical="top"/>
    </xf>
    <xf numFmtId="0" fontId="4" fillId="35" borderId="68" xfId="0" applyFont="1" applyFill="1" applyBorder="1" applyAlignment="1">
      <alignment horizontal="left" vertical="top"/>
    </xf>
    <xf numFmtId="0" fontId="4" fillId="35" borderId="44" xfId="0" applyFont="1" applyFill="1" applyBorder="1" applyAlignment="1">
      <alignment horizontal="center" vertical="center"/>
    </xf>
    <xf numFmtId="0" fontId="4" fillId="35" borderId="44" xfId="0" applyFont="1" applyFill="1" applyBorder="1">
      <alignment vertical="center"/>
    </xf>
    <xf numFmtId="0" fontId="4" fillId="35" borderId="10" xfId="0" applyFont="1" applyFill="1" applyBorder="1">
      <alignment vertical="center"/>
    </xf>
    <xf numFmtId="0" fontId="4" fillId="35" borderId="39" xfId="0" applyFont="1" applyFill="1" applyBorder="1">
      <alignment vertical="center"/>
    </xf>
    <xf numFmtId="0" fontId="5" fillId="35" borderId="11" xfId="0" applyFont="1" applyFill="1" applyBorder="1" applyAlignment="1" applyProtection="1">
      <alignment horizontal="center" vertical="center"/>
      <protection locked="0"/>
    </xf>
    <xf numFmtId="0" fontId="4" fillId="35" borderId="40" xfId="0" applyFont="1" applyFill="1" applyBorder="1">
      <alignment vertical="center"/>
    </xf>
    <xf numFmtId="0" fontId="4" fillId="35" borderId="42" xfId="0" applyFont="1" applyFill="1" applyBorder="1">
      <alignment vertical="center"/>
    </xf>
    <xf numFmtId="0" fontId="4" fillId="35" borderId="43" xfId="0" applyFont="1" applyFill="1" applyBorder="1">
      <alignment vertical="center"/>
    </xf>
    <xf numFmtId="0" fontId="4" fillId="35" borderId="15" xfId="0" applyFont="1" applyFill="1" applyBorder="1">
      <alignment vertical="center"/>
    </xf>
    <xf numFmtId="0" fontId="4" fillId="35" borderId="47" xfId="0" applyFont="1" applyFill="1" applyBorder="1">
      <alignment vertical="center"/>
    </xf>
    <xf numFmtId="0" fontId="4" fillId="35" borderId="19" xfId="0" applyFont="1" applyFill="1" applyBorder="1">
      <alignment vertical="center"/>
    </xf>
    <xf numFmtId="0" fontId="4" fillId="35" borderId="48" xfId="0" applyFont="1" applyFill="1" applyBorder="1">
      <alignment vertical="center"/>
    </xf>
    <xf numFmtId="0" fontId="4" fillId="35" borderId="37" xfId="0" applyFont="1" applyFill="1" applyBorder="1" applyAlignment="1">
      <alignment horizontal="left" vertical="center"/>
    </xf>
    <xf numFmtId="0" fontId="4" fillId="35" borderId="37" xfId="0" applyFont="1" applyFill="1" applyBorder="1" applyAlignment="1">
      <alignment horizontal="left" vertical="top"/>
    </xf>
    <xf numFmtId="0" fontId="4" fillId="35" borderId="69" xfId="0" applyFont="1" applyFill="1" applyBorder="1" applyAlignment="1">
      <alignment horizontal="left" vertical="top"/>
    </xf>
    <xf numFmtId="0" fontId="5" fillId="35" borderId="12" xfId="0" applyFont="1" applyFill="1" applyBorder="1" applyAlignment="1">
      <alignment horizontal="center" vertical="center"/>
    </xf>
    <xf numFmtId="0" fontId="4" fillId="35" borderId="11" xfId="0" applyFont="1" applyFill="1" applyBorder="1" applyAlignment="1" applyProtection="1">
      <alignment horizontal="center" vertical="center"/>
      <protection locked="0"/>
    </xf>
    <xf numFmtId="0" fontId="4" fillId="35" borderId="44" xfId="0" applyFont="1" applyFill="1" applyBorder="1" applyAlignment="1" applyProtection="1">
      <alignment horizontal="center" vertical="center"/>
      <protection locked="0"/>
    </xf>
    <xf numFmtId="0" fontId="4" fillId="35" borderId="0" xfId="0" applyFont="1" applyFill="1" applyAlignment="1" applyProtection="1">
      <alignment horizontal="center" vertical="center"/>
      <protection locked="0"/>
    </xf>
    <xf numFmtId="0" fontId="4" fillId="35" borderId="23" xfId="0" applyFont="1" applyFill="1" applyBorder="1" applyAlignment="1" applyProtection="1">
      <alignment horizontal="center" vertical="center"/>
      <protection locked="0"/>
    </xf>
    <xf numFmtId="0" fontId="4" fillId="35" borderId="45" xfId="0" applyFont="1" applyFill="1" applyBorder="1" applyAlignment="1">
      <alignment horizontal="left" vertical="top"/>
    </xf>
    <xf numFmtId="0" fontId="4" fillId="35" borderId="0" xfId="0" applyFont="1" applyFill="1" applyAlignment="1">
      <alignment horizontal="left" vertical="top"/>
    </xf>
    <xf numFmtId="0" fontId="5" fillId="35" borderId="62" xfId="0" applyFont="1" applyFill="1" applyBorder="1" applyAlignment="1">
      <alignment horizontal="center" vertical="center"/>
    </xf>
    <xf numFmtId="0" fontId="4" fillId="35" borderId="21" xfId="0" applyFont="1" applyFill="1" applyBorder="1">
      <alignment vertical="center"/>
    </xf>
    <xf numFmtId="0" fontId="4" fillId="35" borderId="49" xfId="0" applyFont="1" applyFill="1" applyBorder="1">
      <alignment vertical="center"/>
    </xf>
    <xf numFmtId="0" fontId="4" fillId="35" borderId="45" xfId="0" applyFont="1" applyFill="1" applyBorder="1">
      <alignment vertical="center"/>
    </xf>
    <xf numFmtId="0" fontId="4" fillId="35" borderId="48" xfId="0" applyFont="1" applyFill="1" applyBorder="1" applyAlignment="1" applyProtection="1">
      <alignment horizontal="center" vertical="center"/>
      <protection locked="0"/>
    </xf>
    <xf numFmtId="0" fontId="5" fillId="35" borderId="61" xfId="0" applyFont="1" applyFill="1" applyBorder="1" applyAlignment="1">
      <alignment horizontal="center" vertical="center"/>
    </xf>
    <xf numFmtId="0" fontId="5" fillId="35" borderId="21" xfId="0" applyFont="1" applyFill="1" applyBorder="1" applyAlignment="1">
      <alignment horizontal="center" vertical="center"/>
    </xf>
    <xf numFmtId="0" fontId="4" fillId="35" borderId="23" xfId="0" applyFont="1" applyFill="1" applyBorder="1" applyAlignment="1">
      <alignment horizontal="center" vertical="center"/>
    </xf>
    <xf numFmtId="0" fontId="4" fillId="35" borderId="60" xfId="0" applyFont="1" applyFill="1" applyBorder="1" applyAlignment="1">
      <alignment horizontal="center" vertical="center"/>
    </xf>
    <xf numFmtId="0" fontId="4" fillId="35" borderId="46" xfId="0" applyFont="1" applyFill="1" applyBorder="1">
      <alignment vertical="center"/>
    </xf>
    <xf numFmtId="0" fontId="4" fillId="35" borderId="14" xfId="0" applyFont="1" applyFill="1" applyBorder="1" applyAlignment="1" applyProtection="1">
      <alignment horizontal="center" vertical="center"/>
      <protection locked="0"/>
    </xf>
    <xf numFmtId="0" fontId="4" fillId="35" borderId="52" xfId="0" applyFont="1" applyFill="1" applyBorder="1" applyAlignment="1" applyProtection="1">
      <alignment horizontal="center" vertical="center"/>
      <protection locked="0"/>
    </xf>
    <xf numFmtId="0" fontId="4" fillId="35" borderId="27" xfId="0" applyFont="1" applyFill="1" applyBorder="1" applyAlignment="1" applyProtection="1">
      <alignment horizontal="center" vertical="center"/>
      <protection locked="0"/>
    </xf>
    <xf numFmtId="0" fontId="4" fillId="35" borderId="57" xfId="0" applyFont="1" applyFill="1" applyBorder="1" applyAlignment="1" applyProtection="1">
      <alignment horizontal="center" vertical="center"/>
      <protection locked="0"/>
    </xf>
    <xf numFmtId="0" fontId="4" fillId="35" borderId="67" xfId="0" applyFont="1" applyFill="1" applyBorder="1" applyAlignment="1" applyProtection="1">
      <alignment horizontal="center" vertical="center"/>
      <protection locked="0"/>
    </xf>
    <xf numFmtId="0" fontId="4" fillId="35" borderId="10" xfId="0" applyFont="1" applyFill="1" applyBorder="1" applyAlignment="1" applyProtection="1">
      <alignment horizontal="center" vertical="center"/>
      <protection locked="0"/>
    </xf>
    <xf numFmtId="0" fontId="4" fillId="35" borderId="39" xfId="0" applyFont="1" applyFill="1" applyBorder="1" applyAlignment="1" applyProtection="1">
      <alignment horizontal="center" vertical="center"/>
      <protection locked="0"/>
    </xf>
    <xf numFmtId="0" fontId="4" fillId="35" borderId="30" xfId="0" applyFont="1" applyFill="1" applyBorder="1" applyAlignment="1" applyProtection="1">
      <alignment horizontal="center" vertical="center"/>
      <protection locked="0"/>
    </xf>
    <xf numFmtId="0" fontId="4" fillId="35" borderId="21" xfId="0" applyFont="1" applyFill="1" applyBorder="1" applyAlignment="1" applyProtection="1">
      <alignment horizontal="center" vertical="center"/>
      <protection locked="0"/>
    </xf>
    <xf numFmtId="0" fontId="4" fillId="35" borderId="58" xfId="0" applyFont="1" applyFill="1" applyBorder="1" applyAlignment="1" applyProtection="1">
      <alignment horizontal="center" vertical="center"/>
      <protection locked="0"/>
    </xf>
    <xf numFmtId="0" fontId="4" fillId="35" borderId="28" xfId="0" applyFont="1" applyFill="1" applyBorder="1" applyAlignment="1" applyProtection="1">
      <alignment horizontal="center" vertical="center"/>
      <protection locked="0"/>
    </xf>
    <xf numFmtId="0" fontId="4" fillId="35" borderId="19" xfId="0" applyFont="1" applyFill="1" applyBorder="1" applyAlignment="1" applyProtection="1">
      <alignment horizontal="center" vertical="center"/>
      <protection locked="0"/>
    </xf>
    <xf numFmtId="0" fontId="4" fillId="35" borderId="59" xfId="0" applyFont="1" applyFill="1" applyBorder="1" applyAlignment="1" applyProtection="1">
      <alignment horizontal="center" vertical="center"/>
      <protection locked="0"/>
    </xf>
    <xf numFmtId="0" fontId="4" fillId="35" borderId="57" xfId="0" applyFont="1" applyFill="1" applyBorder="1">
      <alignment vertical="center"/>
    </xf>
    <xf numFmtId="0" fontId="4" fillId="35" borderId="59" xfId="0" applyFont="1" applyFill="1" applyBorder="1">
      <alignment vertical="center"/>
    </xf>
    <xf numFmtId="0" fontId="5" fillId="35" borderId="10" xfId="0" applyFont="1" applyFill="1" applyBorder="1" applyAlignment="1">
      <alignment horizontal="center" vertical="center"/>
    </xf>
    <xf numFmtId="0" fontId="5" fillId="35" borderId="11" xfId="0" applyFont="1" applyFill="1" applyBorder="1" applyAlignment="1">
      <alignment horizontal="center" vertical="center"/>
    </xf>
    <xf numFmtId="0" fontId="5" fillId="35" borderId="13" xfId="0" applyFont="1" applyFill="1" applyBorder="1" applyAlignment="1">
      <alignment horizontal="center" vertical="center"/>
    </xf>
    <xf numFmtId="0" fontId="5" fillId="35" borderId="149" xfId="0" applyFont="1" applyFill="1" applyBorder="1" applyAlignment="1">
      <alignment horizontal="center" vertical="center"/>
    </xf>
    <xf numFmtId="0" fontId="4" fillId="35" borderId="50" xfId="0" applyFont="1" applyFill="1" applyBorder="1">
      <alignment vertical="center"/>
    </xf>
    <xf numFmtId="0" fontId="9" fillId="35" borderId="0" xfId="0" applyFont="1" applyFill="1" applyAlignment="1">
      <alignment horizontal="right" vertical="center"/>
    </xf>
    <xf numFmtId="0" fontId="5" fillId="35" borderId="70" xfId="0" applyFont="1" applyFill="1" applyBorder="1" applyAlignment="1">
      <alignment horizontal="center" vertical="center"/>
    </xf>
    <xf numFmtId="0" fontId="5" fillId="35" borderId="30" xfId="0" applyFont="1" applyFill="1" applyBorder="1" applyAlignment="1">
      <alignment horizontal="center" vertical="center"/>
    </xf>
    <xf numFmtId="0" fontId="5" fillId="35" borderId="28" xfId="0" applyFont="1" applyFill="1" applyBorder="1" applyAlignment="1">
      <alignment horizontal="center" vertical="center"/>
    </xf>
    <xf numFmtId="0" fontId="4" fillId="35" borderId="45" xfId="0" applyFont="1" applyFill="1" applyBorder="1" applyAlignment="1">
      <alignment vertical="top" wrapText="1"/>
    </xf>
    <xf numFmtId="0" fontId="4" fillId="35" borderId="0" xfId="0" applyFont="1" applyFill="1" applyAlignment="1">
      <alignment vertical="top" wrapText="1"/>
    </xf>
    <xf numFmtId="0" fontId="4" fillId="35" borderId="16" xfId="0" applyFont="1" applyFill="1" applyBorder="1" applyAlignment="1">
      <alignment vertical="top" wrapText="1"/>
    </xf>
    <xf numFmtId="0" fontId="4" fillId="35" borderId="46" xfId="0" applyFont="1" applyFill="1" applyBorder="1" applyAlignment="1">
      <alignment vertical="top" wrapText="1"/>
    </xf>
    <xf numFmtId="0" fontId="4" fillId="35" borderId="14" xfId="0" applyFont="1" applyFill="1" applyBorder="1" applyAlignment="1">
      <alignment vertical="top" wrapText="1"/>
    </xf>
    <xf numFmtId="0" fontId="4" fillId="35" borderId="17" xfId="0" applyFont="1" applyFill="1" applyBorder="1" applyAlignment="1">
      <alignment vertical="top" wrapText="1"/>
    </xf>
    <xf numFmtId="0" fontId="4" fillId="35" borderId="64" xfId="0" applyFont="1" applyFill="1" applyBorder="1" applyAlignment="1">
      <alignment horizontal="left" vertical="center"/>
    </xf>
    <xf numFmtId="0" fontId="4" fillId="35" borderId="65" xfId="0" applyFont="1" applyFill="1" applyBorder="1" applyAlignment="1">
      <alignment horizontal="center" vertical="center"/>
    </xf>
    <xf numFmtId="0" fontId="4" fillId="35" borderId="34" xfId="0" applyFont="1" applyFill="1" applyBorder="1" applyAlignment="1">
      <alignment horizontal="center" vertical="center"/>
    </xf>
    <xf numFmtId="49" fontId="9" fillId="35" borderId="27" xfId="0" applyNumberFormat="1" applyFont="1" applyFill="1" applyBorder="1" applyAlignment="1">
      <alignment vertical="top" wrapText="1"/>
    </xf>
    <xf numFmtId="0" fontId="41" fillId="35" borderId="62" xfId="0" applyFont="1" applyFill="1" applyBorder="1">
      <alignment vertical="center"/>
    </xf>
    <xf numFmtId="0" fontId="41" fillId="35" borderId="21" xfId="0" applyFont="1" applyFill="1" applyBorder="1">
      <alignment vertical="center"/>
    </xf>
    <xf numFmtId="0" fontId="41" fillId="35" borderId="49" xfId="0" applyFont="1" applyFill="1" applyBorder="1">
      <alignment vertical="center"/>
    </xf>
    <xf numFmtId="0" fontId="41" fillId="35" borderId="15" xfId="0" applyFont="1" applyFill="1" applyBorder="1">
      <alignment vertical="center"/>
    </xf>
    <xf numFmtId="0" fontId="41" fillId="35" borderId="0" xfId="0" applyFont="1" applyFill="1">
      <alignment vertical="center"/>
    </xf>
    <xf numFmtId="0" fontId="41" fillId="35" borderId="23" xfId="0" applyFont="1" applyFill="1" applyBorder="1">
      <alignment vertical="center"/>
    </xf>
    <xf numFmtId="0" fontId="4" fillId="35" borderId="27" xfId="0" applyFont="1" applyFill="1" applyBorder="1" applyAlignment="1">
      <alignment vertical="top" wrapText="1"/>
    </xf>
    <xf numFmtId="0" fontId="41" fillId="35" borderId="47" xfId="0" applyFont="1" applyFill="1" applyBorder="1">
      <alignment vertical="center"/>
    </xf>
    <xf numFmtId="0" fontId="41" fillId="35" borderId="19" xfId="0" applyFont="1" applyFill="1" applyBorder="1">
      <alignment vertical="center"/>
    </xf>
    <xf numFmtId="0" fontId="41" fillId="35" borderId="48" xfId="0" applyFont="1" applyFill="1" applyBorder="1">
      <alignment vertical="center"/>
    </xf>
    <xf numFmtId="0" fontId="4" fillId="35" borderId="27" xfId="0" applyFont="1" applyFill="1" applyBorder="1" applyProtection="1">
      <alignment vertical="center"/>
      <protection locked="0"/>
    </xf>
    <xf numFmtId="0" fontId="4" fillId="35" borderId="57" xfId="0" applyFont="1" applyFill="1" applyBorder="1" applyProtection="1">
      <alignment vertical="center"/>
      <protection locked="0"/>
    </xf>
    <xf numFmtId="0" fontId="4" fillId="35" borderId="28" xfId="0" applyFont="1" applyFill="1" applyBorder="1" applyProtection="1">
      <alignment vertical="center"/>
      <protection locked="0"/>
    </xf>
    <xf numFmtId="0" fontId="4" fillId="35" borderId="19" xfId="0" applyFont="1" applyFill="1" applyBorder="1" applyProtection="1">
      <alignment vertical="center"/>
      <protection locked="0"/>
    </xf>
    <xf numFmtId="0" fontId="4" fillId="35" borderId="59" xfId="0" applyFont="1" applyFill="1" applyBorder="1" applyProtection="1">
      <alignment vertical="center"/>
      <protection locked="0"/>
    </xf>
    <xf numFmtId="0" fontId="4" fillId="35" borderId="51" xfId="0" applyFont="1" applyFill="1" applyBorder="1" applyProtection="1">
      <alignment vertical="center"/>
      <protection locked="0"/>
    </xf>
    <xf numFmtId="0" fontId="4" fillId="35" borderId="14" xfId="0" applyFont="1" applyFill="1" applyBorder="1" applyProtection="1">
      <alignment vertical="center"/>
      <protection locked="0"/>
    </xf>
    <xf numFmtId="0" fontId="4" fillId="35" borderId="43" xfId="0" applyFont="1" applyFill="1" applyBorder="1" applyProtection="1">
      <alignment vertical="center"/>
      <protection locked="0"/>
    </xf>
    <xf numFmtId="0" fontId="4" fillId="35" borderId="11" xfId="0" applyFont="1" applyFill="1" applyBorder="1" applyAlignment="1">
      <alignment vertical="top" wrapText="1"/>
    </xf>
    <xf numFmtId="0" fontId="4" fillId="35" borderId="44" xfId="0" applyFont="1" applyFill="1" applyBorder="1" applyAlignment="1">
      <alignment vertical="top" wrapText="1"/>
    </xf>
    <xf numFmtId="0" fontId="4" fillId="35" borderId="23" xfId="0" applyFont="1" applyFill="1" applyBorder="1" applyAlignment="1">
      <alignment vertical="top" wrapText="1"/>
    </xf>
    <xf numFmtId="0" fontId="4" fillId="35" borderId="30" xfId="0" applyFont="1" applyFill="1" applyBorder="1" applyAlignment="1">
      <alignment vertical="top"/>
    </xf>
    <xf numFmtId="0" fontId="4" fillId="35" borderId="21" xfId="0" applyFont="1" applyFill="1" applyBorder="1" applyAlignment="1">
      <alignment vertical="top"/>
    </xf>
    <xf numFmtId="0" fontId="9" fillId="35" borderId="51" xfId="0" applyFont="1" applyFill="1" applyBorder="1" applyAlignment="1">
      <alignment vertical="top"/>
    </xf>
    <xf numFmtId="0" fontId="4" fillId="35" borderId="14" xfId="0" applyFont="1" applyFill="1" applyBorder="1" applyAlignment="1">
      <alignment vertical="top"/>
    </xf>
    <xf numFmtId="0" fontId="10" fillId="0" borderId="72" xfId="41" applyBorder="1" applyAlignment="1">
      <alignment horizontal="center" vertical="center"/>
    </xf>
    <xf numFmtId="58" fontId="30" fillId="0" borderId="0" xfId="41" applyNumberFormat="1" applyFont="1" applyAlignment="1">
      <alignment horizontal="right" vertical="center"/>
    </xf>
    <xf numFmtId="0" fontId="38" fillId="28" borderId="29" xfId="41" applyFont="1" applyFill="1" applyBorder="1" applyAlignment="1">
      <alignment horizontal="center" vertical="center" wrapText="1"/>
    </xf>
    <xf numFmtId="0" fontId="38" fillId="28" borderId="29" xfId="4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176" fontId="6" fillId="32" borderId="46" xfId="0" applyNumberFormat="1" applyFont="1" applyFill="1" applyBorder="1" applyAlignment="1">
      <alignment horizontal="center" vertical="center"/>
    </xf>
    <xf numFmtId="176" fontId="6" fillId="32" borderId="14" xfId="0" applyNumberFormat="1" applyFont="1" applyFill="1" applyBorder="1" applyAlignment="1">
      <alignment horizontal="center" vertical="center"/>
    </xf>
    <xf numFmtId="176" fontId="6" fillId="32" borderId="52" xfId="0" applyNumberFormat="1" applyFont="1" applyFill="1" applyBorder="1" applyAlignment="1">
      <alignment horizontal="center" vertical="center"/>
    </xf>
    <xf numFmtId="176" fontId="6" fillId="32" borderId="74" xfId="0" applyNumberFormat="1" applyFont="1" applyFill="1" applyBorder="1" applyAlignment="1">
      <alignment horizontal="center" vertical="center"/>
    </xf>
    <xf numFmtId="176" fontId="6" fillId="32" borderId="55" xfId="0" applyNumberFormat="1" applyFont="1" applyFill="1" applyBorder="1" applyAlignment="1">
      <alignment horizontal="center" vertical="center"/>
    </xf>
    <xf numFmtId="176" fontId="6" fillId="32" borderId="71" xfId="0" applyNumberFormat="1" applyFont="1" applyFill="1" applyBorder="1" applyAlignment="1">
      <alignment horizontal="center" vertical="center"/>
    </xf>
    <xf numFmtId="176" fontId="6" fillId="32" borderId="43" xfId="0" applyNumberFormat="1" applyFont="1" applyFill="1" applyBorder="1" applyAlignment="1">
      <alignment horizontal="center" vertical="center"/>
    </xf>
    <xf numFmtId="176" fontId="6" fillId="32" borderId="74" xfId="0" applyNumberFormat="1" applyFont="1" applyFill="1" applyBorder="1" applyAlignment="1" applyProtection="1">
      <alignment horizontal="center" vertical="center"/>
      <protection locked="0"/>
    </xf>
    <xf numFmtId="176" fontId="6" fillId="32" borderId="55" xfId="0" applyNumberFormat="1" applyFont="1" applyFill="1" applyBorder="1" applyAlignment="1" applyProtection="1">
      <alignment horizontal="center" vertical="center"/>
      <protection locked="0"/>
    </xf>
    <xf numFmtId="176" fontId="6" fillId="32" borderId="75" xfId="0" applyNumberFormat="1" applyFont="1" applyFill="1" applyBorder="1" applyAlignment="1" applyProtection="1">
      <alignment horizontal="center" vertical="center"/>
      <protection locked="0"/>
    </xf>
    <xf numFmtId="176" fontId="6" fillId="32" borderId="46" xfId="0" applyNumberFormat="1" applyFont="1" applyFill="1" applyBorder="1" applyAlignment="1" applyProtection="1">
      <alignment horizontal="center" vertical="center"/>
      <protection locked="0"/>
    </xf>
    <xf numFmtId="176" fontId="6" fillId="32" borderId="14" xfId="0" applyNumberFormat="1" applyFont="1" applyFill="1" applyBorder="1" applyAlignment="1" applyProtection="1">
      <alignment horizontal="center" vertical="center"/>
      <protection locked="0"/>
    </xf>
    <xf numFmtId="176" fontId="6" fillId="32" borderId="52" xfId="0" applyNumberFormat="1" applyFont="1" applyFill="1" applyBorder="1" applyAlignment="1" applyProtection="1">
      <alignment horizontal="center" vertical="center"/>
      <protection locked="0"/>
    </xf>
    <xf numFmtId="0" fontId="4" fillId="35" borderId="47" xfId="0" applyFont="1" applyFill="1" applyBorder="1" applyAlignment="1">
      <alignment horizontal="center" vertical="center"/>
    </xf>
    <xf numFmtId="0" fontId="4" fillId="35" borderId="19" xfId="0" applyFont="1" applyFill="1" applyBorder="1" applyAlignment="1">
      <alignment horizontal="center" vertical="center"/>
    </xf>
    <xf numFmtId="0" fontId="4" fillId="35" borderId="59" xfId="0" applyFont="1" applyFill="1" applyBorder="1" applyAlignment="1">
      <alignment horizontal="center" vertical="center"/>
    </xf>
    <xf numFmtId="176" fontId="6" fillId="32" borderId="71" xfId="0" applyNumberFormat="1" applyFont="1" applyFill="1" applyBorder="1" applyAlignment="1" applyProtection="1">
      <alignment horizontal="center" vertical="center"/>
      <protection locked="0"/>
    </xf>
    <xf numFmtId="176" fontId="6" fillId="32" borderId="43" xfId="0" applyNumberFormat="1" applyFont="1" applyFill="1" applyBorder="1" applyAlignment="1" applyProtection="1">
      <alignment horizontal="center" vertical="center"/>
      <protection locked="0"/>
    </xf>
    <xf numFmtId="177" fontId="6" fillId="35" borderId="82" xfId="0" applyNumberFormat="1" applyFont="1" applyFill="1" applyBorder="1" applyAlignment="1">
      <alignment horizontal="center" vertical="center" wrapText="1"/>
    </xf>
    <xf numFmtId="177" fontId="6" fillId="35" borderId="55" xfId="0" applyNumberFormat="1" applyFont="1" applyFill="1" applyBorder="1" applyAlignment="1">
      <alignment horizontal="center" vertical="center" wrapText="1"/>
    </xf>
    <xf numFmtId="177" fontId="6" fillId="35" borderId="75" xfId="0" applyNumberFormat="1" applyFont="1" applyFill="1" applyBorder="1" applyAlignment="1">
      <alignment horizontal="center" vertical="center" wrapText="1"/>
    </xf>
    <xf numFmtId="0" fontId="4" fillId="0" borderId="73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3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35" borderId="76" xfId="0" applyFont="1" applyFill="1" applyBorder="1" applyAlignment="1">
      <alignment horizontal="center" vertical="center" wrapText="1"/>
    </xf>
    <xf numFmtId="0" fontId="4" fillId="35" borderId="37" xfId="0" applyFont="1" applyFill="1" applyBorder="1" applyAlignment="1">
      <alignment horizontal="center" vertical="center"/>
    </xf>
    <xf numFmtId="0" fontId="4" fillId="35" borderId="38" xfId="0" applyFont="1" applyFill="1" applyBorder="1" applyAlignment="1">
      <alignment horizontal="center" vertical="center"/>
    </xf>
    <xf numFmtId="0" fontId="4" fillId="35" borderId="73" xfId="0" applyFont="1" applyFill="1" applyBorder="1" applyAlignment="1">
      <alignment horizontal="center" vertical="center" wrapText="1"/>
    </xf>
    <xf numFmtId="0" fontId="4" fillId="35" borderId="61" xfId="0" applyFont="1" applyFill="1" applyBorder="1" applyAlignment="1">
      <alignment horizontal="center" vertical="center" wrapText="1"/>
    </xf>
    <xf numFmtId="0" fontId="4" fillId="35" borderId="60" xfId="0" applyFont="1" applyFill="1" applyBorder="1" applyAlignment="1">
      <alignment horizontal="center" vertical="center" wrapText="1"/>
    </xf>
    <xf numFmtId="0" fontId="4" fillId="35" borderId="63" xfId="0" applyFont="1" applyFill="1" applyBorder="1" applyAlignment="1">
      <alignment horizontal="center" vertical="center"/>
    </xf>
    <xf numFmtId="0" fontId="4" fillId="35" borderId="61" xfId="0" applyFont="1" applyFill="1" applyBorder="1" applyAlignment="1">
      <alignment horizontal="center" vertical="center"/>
    </xf>
    <xf numFmtId="0" fontId="4" fillId="35" borderId="79" xfId="0" applyFont="1" applyFill="1" applyBorder="1" applyAlignment="1">
      <alignment horizontal="center" vertical="center"/>
    </xf>
    <xf numFmtId="0" fontId="4" fillId="35" borderId="53" xfId="0" applyFont="1" applyFill="1" applyBorder="1" applyAlignment="1">
      <alignment horizontal="center" vertical="center"/>
    </xf>
    <xf numFmtId="0" fontId="4" fillId="35" borderId="48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35" borderId="45" xfId="0" applyFont="1" applyFill="1" applyBorder="1" applyAlignment="1">
      <alignment horizontal="center" vertical="center" wrapText="1"/>
    </xf>
    <xf numFmtId="0" fontId="4" fillId="35" borderId="0" xfId="0" applyFont="1" applyFill="1" applyAlignment="1">
      <alignment horizontal="center" vertical="center" wrapText="1"/>
    </xf>
    <xf numFmtId="0" fontId="4" fillId="35" borderId="23" xfId="0" applyFont="1" applyFill="1" applyBorder="1" applyAlignment="1">
      <alignment horizontal="center" vertical="center" wrapText="1"/>
    </xf>
    <xf numFmtId="0" fontId="4" fillId="35" borderId="15" xfId="0" applyFont="1" applyFill="1" applyBorder="1" applyAlignment="1">
      <alignment horizontal="center" vertical="center"/>
    </xf>
    <xf numFmtId="0" fontId="4" fillId="35" borderId="0" xfId="0" applyFont="1" applyFill="1" applyAlignment="1">
      <alignment horizontal="center" vertical="center"/>
    </xf>
    <xf numFmtId="0" fontId="39" fillId="35" borderId="0" xfId="0" applyFont="1" applyFill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25" borderId="24" xfId="0" applyFont="1" applyFill="1" applyBorder="1" applyAlignment="1" applyProtection="1">
      <alignment horizontal="left" vertical="center"/>
      <protection locked="0"/>
    </xf>
    <xf numFmtId="0" fontId="6" fillId="25" borderId="25" xfId="0" applyFont="1" applyFill="1" applyBorder="1" applyAlignment="1" applyProtection="1">
      <alignment horizontal="left" vertical="center"/>
      <protection locked="0"/>
    </xf>
    <xf numFmtId="0" fontId="6" fillId="25" borderId="21" xfId="0" applyFont="1" applyFill="1" applyBorder="1" applyAlignment="1" applyProtection="1">
      <alignment horizontal="left" vertical="center"/>
      <protection locked="0"/>
    </xf>
    <xf numFmtId="0" fontId="6" fillId="25" borderId="58" xfId="0" applyFont="1" applyFill="1" applyBorder="1" applyAlignment="1" applyProtection="1">
      <alignment horizontal="left" vertical="center"/>
      <protection locked="0"/>
    </xf>
    <xf numFmtId="0" fontId="4" fillId="0" borderId="8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6" fillId="25" borderId="54" xfId="0" applyFont="1" applyFill="1" applyBorder="1" applyAlignment="1" applyProtection="1">
      <alignment horizontal="right" vertical="center"/>
      <protection locked="0"/>
    </xf>
    <xf numFmtId="0" fontId="6" fillId="25" borderId="55" xfId="0" applyFont="1" applyFill="1" applyBorder="1" applyAlignment="1" applyProtection="1">
      <alignment horizontal="right" vertical="center"/>
      <protection locked="0"/>
    </xf>
    <xf numFmtId="0" fontId="6" fillId="25" borderId="56" xfId="0" applyFont="1" applyFill="1" applyBorder="1" applyAlignment="1" applyProtection="1">
      <alignment horizontal="right" vertical="center"/>
      <protection locked="0"/>
    </xf>
    <xf numFmtId="0" fontId="6" fillId="25" borderId="28" xfId="0" applyFont="1" applyFill="1" applyBorder="1" applyAlignment="1" applyProtection="1">
      <alignment horizontal="left" vertical="center"/>
      <protection locked="0"/>
    </xf>
    <xf numFmtId="0" fontId="6" fillId="25" borderId="19" xfId="0" applyFont="1" applyFill="1" applyBorder="1" applyAlignment="1" applyProtection="1">
      <alignment horizontal="left" vertical="center"/>
      <protection locked="0"/>
    </xf>
    <xf numFmtId="0" fontId="6" fillId="25" borderId="59" xfId="0" applyFont="1" applyFill="1" applyBorder="1" applyAlignment="1" applyProtection="1">
      <alignment horizontal="left" vertical="center"/>
      <protection locked="0"/>
    </xf>
    <xf numFmtId="0" fontId="4" fillId="35" borderId="37" xfId="0" applyFont="1" applyFill="1" applyBorder="1" applyAlignment="1">
      <alignment horizontal="center" vertical="center" wrapText="1"/>
    </xf>
    <xf numFmtId="176" fontId="6" fillId="35" borderId="82" xfId="0" applyNumberFormat="1" applyFont="1" applyFill="1" applyBorder="1" applyAlignment="1">
      <alignment horizontal="center" vertical="center"/>
    </xf>
    <xf numFmtId="176" fontId="6" fillId="35" borderId="55" xfId="0" applyNumberFormat="1" applyFont="1" applyFill="1" applyBorder="1" applyAlignment="1">
      <alignment horizontal="center" vertical="center"/>
    </xf>
    <xf numFmtId="176" fontId="6" fillId="35" borderId="56" xfId="0" applyNumberFormat="1" applyFont="1" applyFill="1" applyBorder="1" applyAlignment="1">
      <alignment horizontal="center" vertical="center"/>
    </xf>
    <xf numFmtId="176" fontId="6" fillId="35" borderId="147" xfId="0" applyNumberFormat="1" applyFont="1" applyFill="1" applyBorder="1" applyAlignment="1">
      <alignment horizontal="center" vertical="center"/>
    </xf>
    <xf numFmtId="0" fontId="4" fillId="33" borderId="78" xfId="0" applyFont="1" applyFill="1" applyBorder="1" applyAlignment="1">
      <alignment horizontal="center" vertical="center" wrapText="1"/>
    </xf>
    <xf numFmtId="0" fontId="4" fillId="33" borderId="61" xfId="0" applyFont="1" applyFill="1" applyBorder="1" applyAlignment="1">
      <alignment horizontal="center" vertical="center" wrapText="1"/>
    </xf>
    <xf numFmtId="0" fontId="4" fillId="33" borderId="28" xfId="0" applyFont="1" applyFill="1" applyBorder="1" applyAlignment="1">
      <alignment horizontal="center" vertical="center" wrapText="1"/>
    </xf>
    <xf numFmtId="0" fontId="4" fillId="33" borderId="19" xfId="0" applyFont="1" applyFill="1" applyBorder="1" applyAlignment="1">
      <alignment horizontal="center" vertical="center" wrapText="1"/>
    </xf>
    <xf numFmtId="0" fontId="5" fillId="35" borderId="51" xfId="0" applyFont="1" applyFill="1" applyBorder="1" applyAlignment="1">
      <alignment horizontal="center" vertical="center"/>
    </xf>
    <xf numFmtId="0" fontId="5" fillId="35" borderId="14" xfId="0" applyFont="1" applyFill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176" fontId="6" fillId="25" borderId="46" xfId="0" applyNumberFormat="1" applyFont="1" applyFill="1" applyBorder="1" applyAlignment="1" applyProtection="1">
      <alignment horizontal="center" vertical="center"/>
      <protection locked="0"/>
    </xf>
    <xf numFmtId="176" fontId="6" fillId="25" borderId="14" xfId="0" applyNumberFormat="1" applyFont="1" applyFill="1" applyBorder="1" applyAlignment="1" applyProtection="1">
      <alignment horizontal="center" vertical="center"/>
      <protection locked="0"/>
    </xf>
    <xf numFmtId="176" fontId="6" fillId="25" borderId="52" xfId="0" applyNumberFormat="1" applyFont="1" applyFill="1" applyBorder="1" applyAlignment="1" applyProtection="1">
      <alignment horizontal="center" vertical="center"/>
      <protection locked="0"/>
    </xf>
    <xf numFmtId="176" fontId="6" fillId="25" borderId="71" xfId="0" applyNumberFormat="1" applyFont="1" applyFill="1" applyBorder="1" applyAlignment="1" applyProtection="1">
      <alignment horizontal="center" vertical="center"/>
      <protection locked="0"/>
    </xf>
    <xf numFmtId="0" fontId="4" fillId="35" borderId="83" xfId="0" applyFont="1" applyFill="1" applyBorder="1" applyAlignment="1">
      <alignment horizontal="center" vertical="center" wrapText="1"/>
    </xf>
    <xf numFmtId="0" fontId="4" fillId="35" borderId="152" xfId="0" applyFont="1" applyFill="1" applyBorder="1" applyAlignment="1">
      <alignment horizontal="center" vertical="center"/>
    </xf>
    <xf numFmtId="0" fontId="4" fillId="35" borderId="67" xfId="0" applyFont="1" applyFill="1" applyBorder="1" applyAlignment="1">
      <alignment horizontal="center" vertical="center"/>
    </xf>
    <xf numFmtId="0" fontId="4" fillId="35" borderId="10" xfId="0" applyFont="1" applyFill="1" applyBorder="1" applyAlignment="1">
      <alignment horizontal="center" vertical="center"/>
    </xf>
    <xf numFmtId="0" fontId="4" fillId="35" borderId="39" xfId="0" applyFont="1" applyFill="1" applyBorder="1" applyAlignment="1">
      <alignment horizontal="center" vertical="center"/>
    </xf>
    <xf numFmtId="0" fontId="4" fillId="35" borderId="78" xfId="0" applyFont="1" applyFill="1" applyBorder="1" applyAlignment="1">
      <alignment horizontal="center" vertical="center" textRotation="255"/>
    </xf>
    <xf numFmtId="0" fontId="4" fillId="35" borderId="61" xfId="0" applyFont="1" applyFill="1" applyBorder="1" applyAlignment="1">
      <alignment horizontal="center" vertical="center" textRotation="255"/>
    </xf>
    <xf numFmtId="0" fontId="4" fillId="35" borderId="27" xfId="0" applyFont="1" applyFill="1" applyBorder="1" applyAlignment="1">
      <alignment horizontal="center" vertical="center" textRotation="255"/>
    </xf>
    <xf numFmtId="0" fontId="4" fillId="35" borderId="0" xfId="0" applyFont="1" applyFill="1" applyAlignment="1">
      <alignment horizontal="center" vertical="center" textRotation="255"/>
    </xf>
    <xf numFmtId="0" fontId="4" fillId="35" borderId="28" xfId="0" applyFont="1" applyFill="1" applyBorder="1" applyAlignment="1">
      <alignment horizontal="center" vertical="center" textRotation="255"/>
    </xf>
    <xf numFmtId="0" fontId="4" fillId="35" borderId="19" xfId="0" applyFont="1" applyFill="1" applyBorder="1" applyAlignment="1">
      <alignment horizontal="center" vertical="center" textRotation="255"/>
    </xf>
    <xf numFmtId="0" fontId="4" fillId="35" borderId="152" xfId="0" applyFont="1" applyFill="1" applyBorder="1" applyAlignment="1">
      <alignment horizontal="center" vertical="center" wrapText="1"/>
    </xf>
    <xf numFmtId="0" fontId="4" fillId="35" borderId="85" xfId="0" applyFont="1" applyFill="1" applyBorder="1" applyAlignment="1">
      <alignment horizontal="center" vertical="center" wrapText="1"/>
    </xf>
    <xf numFmtId="0" fontId="4" fillId="35" borderId="36" xfId="0" applyFont="1" applyFill="1" applyBorder="1" applyAlignment="1">
      <alignment horizontal="center" vertical="center" wrapText="1"/>
    </xf>
    <xf numFmtId="0" fontId="4" fillId="35" borderId="146" xfId="0" applyFont="1" applyFill="1" applyBorder="1" applyAlignment="1">
      <alignment horizontal="center" vertical="center" wrapText="1"/>
    </xf>
    <xf numFmtId="0" fontId="4" fillId="35" borderId="150" xfId="0" applyFont="1" applyFill="1" applyBorder="1" applyAlignment="1">
      <alignment horizontal="center" vertical="center" wrapText="1"/>
    </xf>
    <xf numFmtId="0" fontId="4" fillId="35" borderId="144" xfId="0" applyFont="1" applyFill="1" applyBorder="1" applyAlignment="1">
      <alignment horizontal="center" vertical="center" wrapText="1"/>
    </xf>
    <xf numFmtId="0" fontId="4" fillId="35" borderId="105" xfId="0" applyFont="1" applyFill="1" applyBorder="1" applyAlignment="1">
      <alignment horizontal="center" vertical="center"/>
    </xf>
    <xf numFmtId="0" fontId="4" fillId="35" borderId="85" xfId="0" applyFont="1" applyFill="1" applyBorder="1" applyAlignment="1">
      <alignment horizontal="center" vertical="center"/>
    </xf>
    <xf numFmtId="0" fontId="4" fillId="35" borderId="36" xfId="0" applyFont="1" applyFill="1" applyBorder="1" applyAlignment="1">
      <alignment horizontal="center" vertical="center"/>
    </xf>
    <xf numFmtId="0" fontId="4" fillId="35" borderId="30" xfId="0" applyFont="1" applyFill="1" applyBorder="1" applyAlignment="1">
      <alignment horizontal="center" vertical="center"/>
    </xf>
    <xf numFmtId="0" fontId="4" fillId="35" borderId="21" xfId="0" applyFont="1" applyFill="1" applyBorder="1" applyAlignment="1">
      <alignment horizontal="center" vertical="center"/>
    </xf>
    <xf numFmtId="0" fontId="4" fillId="35" borderId="22" xfId="0" applyFont="1" applyFill="1" applyBorder="1" applyAlignment="1">
      <alignment horizontal="center" vertical="center"/>
    </xf>
    <xf numFmtId="0" fontId="4" fillId="35" borderId="96" xfId="0" applyFont="1" applyFill="1" applyBorder="1" applyAlignment="1">
      <alignment horizontal="center" vertical="center" wrapText="1"/>
    </xf>
    <xf numFmtId="0" fontId="4" fillId="35" borderId="114" xfId="0" applyFont="1" applyFill="1" applyBorder="1" applyAlignment="1">
      <alignment horizontal="center" vertical="center" wrapText="1"/>
    </xf>
    <xf numFmtId="0" fontId="4" fillId="35" borderId="136" xfId="0" applyFont="1" applyFill="1" applyBorder="1" applyAlignment="1">
      <alignment horizontal="center" vertical="center" wrapText="1"/>
    </xf>
    <xf numFmtId="0" fontId="4" fillId="35" borderId="15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25" borderId="26" xfId="0" applyFont="1" applyFill="1" applyBorder="1" applyAlignment="1" applyProtection="1">
      <alignment horizontal="center" vertical="center"/>
      <protection locked="0"/>
    </xf>
    <xf numFmtId="0" fontId="4" fillId="25" borderId="20" xfId="0" applyFont="1" applyFill="1" applyBorder="1" applyAlignment="1" applyProtection="1">
      <alignment horizontal="left" vertical="top" wrapText="1"/>
      <protection locked="0"/>
    </xf>
    <xf numFmtId="0" fontId="4" fillId="25" borderId="36" xfId="0" applyFont="1" applyFill="1" applyBorder="1" applyAlignment="1" applyProtection="1">
      <alignment horizontal="left" vertical="top" wrapText="1"/>
      <protection locked="0"/>
    </xf>
    <xf numFmtId="0" fontId="4" fillId="25" borderId="29" xfId="0" applyFont="1" applyFill="1" applyBorder="1" applyAlignment="1" applyProtection="1">
      <alignment horizontal="left" vertical="top" wrapText="1"/>
      <protection locked="0"/>
    </xf>
    <xf numFmtId="0" fontId="4" fillId="36" borderId="24" xfId="0" applyFont="1" applyFill="1" applyBorder="1" applyAlignment="1" applyProtection="1">
      <alignment horizontal="center" vertical="center"/>
      <protection locked="0"/>
    </xf>
    <xf numFmtId="0" fontId="4" fillId="36" borderId="26" xfId="0" applyFont="1" applyFill="1" applyBorder="1" applyAlignment="1" applyProtection="1">
      <alignment horizontal="center" vertical="center"/>
      <protection locked="0"/>
    </xf>
    <xf numFmtId="177" fontId="4" fillId="0" borderId="29" xfId="0" applyNumberFormat="1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/>
    </xf>
    <xf numFmtId="0" fontId="4" fillId="25" borderId="56" xfId="0" applyFont="1" applyFill="1" applyBorder="1" applyAlignment="1" applyProtection="1">
      <alignment horizontal="center" vertical="center"/>
      <protection locked="0"/>
    </xf>
    <xf numFmtId="0" fontId="4" fillId="25" borderId="17" xfId="0" applyFont="1" applyFill="1" applyBorder="1" applyAlignment="1" applyProtection="1">
      <alignment horizontal="left" vertical="top" wrapText="1"/>
      <protection locked="0"/>
    </xf>
    <xf numFmtId="0" fontId="4" fillId="25" borderId="117" xfId="0" applyFont="1" applyFill="1" applyBorder="1" applyAlignment="1" applyProtection="1">
      <alignment horizontal="left" vertical="top" wrapText="1"/>
      <protection locked="0"/>
    </xf>
    <xf numFmtId="0" fontId="4" fillId="25" borderId="102" xfId="0" applyFont="1" applyFill="1" applyBorder="1" applyAlignment="1" applyProtection="1">
      <alignment horizontal="left" vertical="top" wrapText="1"/>
      <protection locked="0"/>
    </xf>
    <xf numFmtId="0" fontId="4" fillId="36" borderId="54" xfId="0" applyFont="1" applyFill="1" applyBorder="1" applyAlignment="1" applyProtection="1">
      <alignment horizontal="center" vertical="center"/>
      <protection locked="0"/>
    </xf>
    <xf numFmtId="0" fontId="4" fillId="36" borderId="56" xfId="0" applyFont="1" applyFill="1" applyBorder="1" applyAlignment="1" applyProtection="1">
      <alignment horizontal="center" vertical="center"/>
      <protection locked="0"/>
    </xf>
    <xf numFmtId="177" fontId="4" fillId="0" borderId="102" xfId="0" applyNumberFormat="1" applyFont="1" applyBorder="1" applyAlignment="1">
      <alignment horizontal="center" vertical="center" wrapText="1" shrinkToFit="1"/>
    </xf>
    <xf numFmtId="0" fontId="4" fillId="0" borderId="54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25" borderId="20" xfId="0" applyFont="1" applyFill="1" applyBorder="1" applyAlignment="1" applyProtection="1">
      <alignment horizontal="center" vertical="center"/>
      <protection locked="0"/>
    </xf>
    <xf numFmtId="0" fontId="4" fillId="36" borderId="28" xfId="0" applyFont="1" applyFill="1" applyBorder="1" applyAlignment="1" applyProtection="1">
      <alignment horizontal="center" vertical="center"/>
      <protection locked="0"/>
    </xf>
    <xf numFmtId="0" fontId="4" fillId="36" borderId="20" xfId="0" applyFont="1" applyFill="1" applyBorder="1" applyAlignment="1" applyProtection="1">
      <alignment horizontal="center" vertical="center"/>
      <protection locked="0"/>
    </xf>
    <xf numFmtId="177" fontId="4" fillId="0" borderId="36" xfId="0" applyNumberFormat="1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5" borderId="66" xfId="0" applyFont="1" applyFill="1" applyBorder="1" applyAlignment="1" applyProtection="1">
      <alignment horizontal="center" vertical="center"/>
      <protection locked="0"/>
    </xf>
    <xf numFmtId="0" fontId="4" fillId="25" borderId="66" xfId="0" applyFont="1" applyFill="1" applyBorder="1" applyAlignment="1" applyProtection="1">
      <alignment horizontal="left" vertical="top" wrapText="1"/>
      <protection locked="0"/>
    </xf>
    <xf numFmtId="0" fontId="4" fillId="25" borderId="100" xfId="0" applyFont="1" applyFill="1" applyBorder="1" applyAlignment="1" applyProtection="1">
      <alignment horizontal="left" vertical="top" wrapText="1"/>
      <protection locked="0"/>
    </xf>
    <xf numFmtId="0" fontId="4" fillId="36" borderId="33" xfId="0" applyFont="1" applyFill="1" applyBorder="1" applyAlignment="1" applyProtection="1">
      <alignment horizontal="center" vertical="center"/>
      <protection locked="0"/>
    </xf>
    <xf numFmtId="0" fontId="4" fillId="36" borderId="66" xfId="0" applyFont="1" applyFill="1" applyBorder="1" applyAlignment="1" applyProtection="1">
      <alignment horizontal="center" vertical="center"/>
      <protection locked="0"/>
    </xf>
    <xf numFmtId="177" fontId="4" fillId="0" borderId="100" xfId="0" applyNumberFormat="1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25" borderId="22" xfId="0" applyFont="1" applyFill="1" applyBorder="1" applyAlignment="1" applyProtection="1">
      <alignment horizontal="center" vertical="center"/>
      <protection locked="0"/>
    </xf>
    <xf numFmtId="0" fontId="4" fillId="25" borderId="16" xfId="0" applyFont="1" applyFill="1" applyBorder="1" applyAlignment="1" applyProtection="1">
      <alignment horizontal="left" vertical="top" wrapText="1"/>
      <protection locked="0"/>
    </xf>
    <xf numFmtId="0" fontId="4" fillId="25" borderId="85" xfId="0" applyFont="1" applyFill="1" applyBorder="1" applyAlignment="1" applyProtection="1">
      <alignment horizontal="left" vertical="top" wrapText="1"/>
      <protection locked="0"/>
    </xf>
    <xf numFmtId="0" fontId="4" fillId="25" borderId="121" xfId="0" applyFont="1" applyFill="1" applyBorder="1" applyAlignment="1" applyProtection="1">
      <alignment horizontal="left" vertical="top" wrapText="1"/>
      <protection locked="0"/>
    </xf>
    <xf numFmtId="0" fontId="4" fillId="36" borderId="30" xfId="0" applyFont="1" applyFill="1" applyBorder="1" applyAlignment="1" applyProtection="1">
      <alignment horizontal="center" vertical="center"/>
      <protection locked="0"/>
    </xf>
    <xf numFmtId="0" fontId="4" fillId="36" borderId="22" xfId="0" applyFont="1" applyFill="1" applyBorder="1" applyAlignment="1" applyProtection="1">
      <alignment horizontal="center" vertical="center"/>
      <protection locked="0"/>
    </xf>
    <xf numFmtId="177" fontId="4" fillId="0" borderId="121" xfId="0" applyNumberFormat="1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4" fillId="25" borderId="26" xfId="0" applyFont="1" applyFill="1" applyBorder="1" applyAlignment="1" applyProtection="1">
      <alignment horizontal="left" vertical="top" wrapText="1"/>
      <protection locked="0"/>
    </xf>
    <xf numFmtId="0" fontId="4" fillId="25" borderId="56" xfId="0" applyFont="1" applyFill="1" applyBorder="1" applyAlignment="1" applyProtection="1">
      <alignment horizontal="left" vertical="top" wrapText="1"/>
      <protection locked="0"/>
    </xf>
    <xf numFmtId="0" fontId="4" fillId="35" borderId="83" xfId="0" applyFont="1" applyFill="1" applyBorder="1" applyAlignment="1">
      <alignment horizontal="center" vertical="center"/>
    </xf>
    <xf numFmtId="0" fontId="4" fillId="35" borderId="66" xfId="0" applyFont="1" applyFill="1" applyBorder="1" applyAlignment="1">
      <alignment horizontal="center" vertical="center" wrapText="1"/>
    </xf>
    <xf numFmtId="0" fontId="4" fillId="35" borderId="100" xfId="0" applyFont="1" applyFill="1" applyBorder="1" applyAlignment="1">
      <alignment horizontal="center" vertical="center"/>
    </xf>
    <xf numFmtId="0" fontId="4" fillId="35" borderId="20" xfId="0" applyFont="1" applyFill="1" applyBorder="1" applyAlignment="1">
      <alignment horizontal="center" vertical="center" wrapText="1"/>
    </xf>
    <xf numFmtId="0" fontId="4" fillId="35" borderId="26" xfId="0" applyFont="1" applyFill="1" applyBorder="1" applyAlignment="1">
      <alignment horizontal="center" vertical="center"/>
    </xf>
    <xf numFmtId="0" fontId="4" fillId="35" borderId="29" xfId="0" applyFont="1" applyFill="1" applyBorder="1" applyAlignment="1">
      <alignment horizontal="center" vertical="center"/>
    </xf>
    <xf numFmtId="0" fontId="4" fillId="35" borderId="100" xfId="0" applyFont="1" applyFill="1" applyBorder="1" applyAlignment="1">
      <alignment horizontal="center" vertical="center" wrapText="1"/>
    </xf>
    <xf numFmtId="0" fontId="4" fillId="35" borderId="67" xfId="0" applyFont="1" applyFill="1" applyBorder="1" applyAlignment="1">
      <alignment horizontal="center" vertical="center" wrapText="1"/>
    </xf>
    <xf numFmtId="0" fontId="4" fillId="35" borderId="10" xfId="0" applyFont="1" applyFill="1" applyBorder="1" applyAlignment="1">
      <alignment horizontal="center" vertical="center" wrapText="1"/>
    </xf>
    <xf numFmtId="0" fontId="4" fillId="35" borderId="141" xfId="0" applyFont="1" applyFill="1" applyBorder="1" applyAlignment="1">
      <alignment horizontal="center" vertical="center" wrapText="1"/>
    </xf>
    <xf numFmtId="0" fontId="4" fillId="35" borderId="41" xfId="0" applyFont="1" applyFill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35" borderId="139" xfId="0" applyFont="1" applyFill="1" applyBorder="1" applyAlignment="1">
      <alignment horizontal="center" vertical="center"/>
    </xf>
    <xf numFmtId="0" fontId="4" fillId="35" borderId="151" xfId="0" applyFont="1" applyFill="1" applyBorder="1" applyAlignment="1">
      <alignment horizontal="center" vertical="center"/>
    </xf>
    <xf numFmtId="0" fontId="4" fillId="35" borderId="140" xfId="0" applyFont="1" applyFill="1" applyBorder="1" applyAlignment="1">
      <alignment horizontal="center" vertical="center"/>
    </xf>
    <xf numFmtId="0" fontId="4" fillId="34" borderId="20" xfId="0" applyFont="1" applyFill="1" applyBorder="1" applyAlignment="1">
      <alignment horizontal="center" vertical="center"/>
    </xf>
    <xf numFmtId="0" fontId="4" fillId="34" borderId="36" xfId="0" applyFont="1" applyFill="1" applyBorder="1" applyAlignment="1">
      <alignment horizontal="center" vertical="center"/>
    </xf>
    <xf numFmtId="0" fontId="4" fillId="34" borderId="29" xfId="0" applyFont="1" applyFill="1" applyBorder="1" applyAlignment="1">
      <alignment horizontal="center" vertical="center"/>
    </xf>
    <xf numFmtId="0" fontId="4" fillId="34" borderId="26" xfId="0" applyFont="1" applyFill="1" applyBorder="1" applyAlignment="1">
      <alignment horizontal="center" vertical="center"/>
    </xf>
    <xf numFmtId="176" fontId="4" fillId="34" borderId="24" xfId="0" applyNumberFormat="1" applyFont="1" applyFill="1" applyBorder="1" applyAlignment="1">
      <alignment horizontal="center" vertical="center" wrapText="1"/>
    </xf>
    <xf numFmtId="176" fontId="4" fillId="34" borderId="25" xfId="0" applyNumberFormat="1" applyFont="1" applyFill="1" applyBorder="1" applyAlignment="1">
      <alignment horizontal="center" vertical="center" wrapText="1"/>
    </xf>
    <xf numFmtId="176" fontId="4" fillId="34" borderId="26" xfId="0" applyNumberFormat="1" applyFont="1" applyFill="1" applyBorder="1" applyAlignment="1">
      <alignment horizontal="center" vertical="center" wrapText="1"/>
    </xf>
    <xf numFmtId="177" fontId="4" fillId="34" borderId="29" xfId="0" applyNumberFormat="1" applyFont="1" applyFill="1" applyBorder="1" applyAlignment="1">
      <alignment horizontal="center" vertical="center" wrapText="1" shrinkToFit="1"/>
    </xf>
    <xf numFmtId="0" fontId="8" fillId="29" borderId="45" xfId="0" applyFont="1" applyFill="1" applyBorder="1" applyAlignment="1">
      <alignment horizontal="center" vertical="center"/>
    </xf>
    <xf numFmtId="0" fontId="8" fillId="29" borderId="0" xfId="0" applyFont="1" applyFill="1" applyAlignment="1">
      <alignment horizontal="center" vertical="center"/>
    </xf>
    <xf numFmtId="0" fontId="8" fillId="29" borderId="16" xfId="0" applyFont="1" applyFill="1" applyBorder="1" applyAlignment="1">
      <alignment horizontal="center" vertical="center"/>
    </xf>
    <xf numFmtId="0" fontId="4" fillId="35" borderId="98" xfId="0" applyFont="1" applyFill="1" applyBorder="1" applyAlignment="1">
      <alignment horizontal="center" vertical="top" wrapText="1"/>
    </xf>
    <xf numFmtId="0" fontId="4" fillId="35" borderId="10" xfId="0" applyFont="1" applyFill="1" applyBorder="1" applyAlignment="1">
      <alignment horizontal="center" vertical="top" wrapText="1"/>
    </xf>
    <xf numFmtId="0" fontId="4" fillId="35" borderId="18" xfId="0" applyFont="1" applyFill="1" applyBorder="1" applyAlignment="1">
      <alignment horizontal="center" vertical="top" wrapText="1"/>
    </xf>
    <xf numFmtId="0" fontId="4" fillId="35" borderId="45" xfId="0" applyFont="1" applyFill="1" applyBorder="1" applyAlignment="1">
      <alignment horizontal="center" vertical="top" wrapText="1"/>
    </xf>
    <xf numFmtId="0" fontId="4" fillId="35" borderId="0" xfId="0" applyFont="1" applyFill="1" applyAlignment="1">
      <alignment horizontal="center" vertical="top" wrapText="1"/>
    </xf>
    <xf numFmtId="0" fontId="4" fillId="35" borderId="16" xfId="0" applyFont="1" applyFill="1" applyBorder="1" applyAlignment="1">
      <alignment horizontal="center" vertical="top" wrapText="1"/>
    </xf>
    <xf numFmtId="0" fontId="4" fillId="35" borderId="76" xfId="0" applyFont="1" applyFill="1" applyBorder="1" applyAlignment="1">
      <alignment horizontal="center" vertical="center"/>
    </xf>
    <xf numFmtId="0" fontId="4" fillId="35" borderId="112" xfId="0" applyFont="1" applyFill="1" applyBorder="1" applyAlignment="1">
      <alignment horizontal="center" vertical="center"/>
    </xf>
    <xf numFmtId="0" fontId="4" fillId="35" borderId="113" xfId="0" applyFont="1" applyFill="1" applyBorder="1" applyAlignment="1">
      <alignment horizontal="center" vertical="center"/>
    </xf>
    <xf numFmtId="0" fontId="3" fillId="35" borderId="41" xfId="0" applyFont="1" applyFill="1" applyBorder="1" applyAlignment="1">
      <alignment horizontal="center" vertical="center"/>
    </xf>
    <xf numFmtId="0" fontId="3" fillId="35" borderId="114" xfId="0" applyFont="1" applyFill="1" applyBorder="1" applyAlignment="1">
      <alignment horizontal="center" vertical="center"/>
    </xf>
    <xf numFmtId="0" fontId="4" fillId="35" borderId="114" xfId="0" applyFont="1" applyFill="1" applyBorder="1" applyAlignment="1">
      <alignment horizontal="left" vertical="center"/>
    </xf>
    <xf numFmtId="0" fontId="4" fillId="35" borderId="115" xfId="0" applyFont="1" applyFill="1" applyBorder="1" applyAlignment="1">
      <alignment horizontal="left" vertical="center"/>
    </xf>
    <xf numFmtId="0" fontId="4" fillId="35" borderId="116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17" xfId="0" applyFont="1" applyBorder="1" applyAlignment="1">
      <alignment horizontal="left" vertical="center"/>
    </xf>
    <xf numFmtId="0" fontId="4" fillId="0" borderId="118" xfId="0" applyFont="1" applyBorder="1" applyAlignment="1">
      <alignment horizontal="left" vertical="center"/>
    </xf>
    <xf numFmtId="0" fontId="4" fillId="0" borderId="9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35" borderId="20" xfId="0" applyFont="1" applyFill="1" applyBorder="1" applyAlignment="1">
      <alignment horizontal="left" vertical="top"/>
    </xf>
    <xf numFmtId="0" fontId="4" fillId="35" borderId="36" xfId="0" applyFont="1" applyFill="1" applyBorder="1" applyAlignment="1">
      <alignment horizontal="left" vertical="top"/>
    </xf>
    <xf numFmtId="0" fontId="4" fillId="35" borderId="28" xfId="0" applyFont="1" applyFill="1" applyBorder="1" applyAlignment="1">
      <alignment horizontal="left" vertical="top"/>
    </xf>
    <xf numFmtId="0" fontId="4" fillId="35" borderId="90" xfId="0" applyFont="1" applyFill="1" applyBorder="1" applyAlignment="1">
      <alignment horizontal="left" vertical="top"/>
    </xf>
    <xf numFmtId="0" fontId="4" fillId="35" borderId="94" xfId="0" applyFont="1" applyFill="1" applyBorder="1" applyAlignment="1">
      <alignment horizontal="left" vertical="top"/>
    </xf>
    <xf numFmtId="0" fontId="4" fillId="35" borderId="89" xfId="0" applyFont="1" applyFill="1" applyBorder="1" applyAlignment="1">
      <alignment horizontal="left" vertical="top"/>
    </xf>
    <xf numFmtId="0" fontId="4" fillId="35" borderId="26" xfId="0" applyFont="1" applyFill="1" applyBorder="1" applyAlignment="1">
      <alignment horizontal="left" vertical="top"/>
    </xf>
    <xf numFmtId="0" fontId="4" fillId="35" borderId="29" xfId="0" applyFont="1" applyFill="1" applyBorder="1" applyAlignment="1">
      <alignment horizontal="left" vertical="top"/>
    </xf>
    <xf numFmtId="0" fontId="4" fillId="35" borderId="24" xfId="0" applyFont="1" applyFill="1" applyBorder="1" applyAlignment="1">
      <alignment horizontal="left" vertical="top"/>
    </xf>
    <xf numFmtId="0" fontId="4" fillId="32" borderId="11" xfId="0" applyFont="1" applyFill="1" applyBorder="1" applyAlignment="1" applyProtection="1">
      <alignment horizontal="left" vertical="center"/>
      <protection locked="0"/>
    </xf>
    <xf numFmtId="0" fontId="4" fillId="35" borderId="67" xfId="0" applyFont="1" applyFill="1" applyBorder="1" applyAlignment="1">
      <alignment horizontal="center" vertical="top" wrapText="1"/>
    </xf>
    <xf numFmtId="0" fontId="4" fillId="35" borderId="50" xfId="0" applyFont="1" applyFill="1" applyBorder="1" applyAlignment="1">
      <alignment horizontal="center" vertical="top" wrapText="1"/>
    </xf>
    <xf numFmtId="0" fontId="4" fillId="35" borderId="27" xfId="0" applyFont="1" applyFill="1" applyBorder="1" applyAlignment="1">
      <alignment horizontal="center" vertical="top" wrapText="1"/>
    </xf>
    <xf numFmtId="0" fontId="4" fillId="35" borderId="23" xfId="0" applyFont="1" applyFill="1" applyBorder="1" applyAlignment="1">
      <alignment horizontal="center" vertical="top" wrapText="1"/>
    </xf>
    <xf numFmtId="0" fontId="4" fillId="35" borderId="86" xfId="0" applyFont="1" applyFill="1" applyBorder="1" applyAlignment="1">
      <alignment horizontal="center" vertical="top" wrapText="1"/>
    </xf>
    <xf numFmtId="0" fontId="4" fillId="35" borderId="11" xfId="0" applyFont="1" applyFill="1" applyBorder="1" applyAlignment="1">
      <alignment horizontal="center" vertical="top" wrapText="1"/>
    </xf>
    <xf numFmtId="0" fontId="4" fillId="35" borderId="44" xfId="0" applyFont="1" applyFill="1" applyBorder="1" applyAlignment="1">
      <alignment horizontal="center" vertical="top" wrapText="1"/>
    </xf>
    <xf numFmtId="0" fontId="4" fillId="0" borderId="111" xfId="0" applyFont="1" applyBorder="1" applyAlignment="1">
      <alignment horizontal="center" vertical="center"/>
    </xf>
    <xf numFmtId="0" fontId="4" fillId="35" borderId="96" xfId="0" applyFont="1" applyFill="1" applyBorder="1" applyAlignment="1">
      <alignment horizontal="left" vertical="top" wrapText="1"/>
    </xf>
    <xf numFmtId="0" fontId="4" fillId="35" borderId="41" xfId="0" applyFont="1" applyFill="1" applyBorder="1" applyAlignment="1">
      <alignment horizontal="left" vertical="top" wrapText="1"/>
    </xf>
    <xf numFmtId="0" fontId="4" fillId="35" borderId="68" xfId="0" applyFont="1" applyFill="1" applyBorder="1" applyAlignment="1">
      <alignment horizontal="left" vertical="top" wrapText="1"/>
    </xf>
    <xf numFmtId="0" fontId="4" fillId="35" borderId="78" xfId="0" applyFont="1" applyFill="1" applyBorder="1" applyAlignment="1">
      <alignment horizontal="left" vertical="top" wrapText="1"/>
    </xf>
    <xf numFmtId="0" fontId="4" fillId="35" borderId="61" xfId="0" applyFont="1" applyFill="1" applyBorder="1" applyAlignment="1">
      <alignment horizontal="left" vertical="top" wrapText="1"/>
    </xf>
    <xf numFmtId="0" fontId="4" fillId="35" borderId="60" xfId="0" applyFont="1" applyFill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4" fillId="0" borderId="9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left" vertical="center" wrapText="1"/>
    </xf>
    <xf numFmtId="0" fontId="4" fillId="0" borderId="9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35" borderId="27" xfId="0" applyFont="1" applyFill="1" applyBorder="1" applyAlignment="1">
      <alignment horizontal="left" vertical="top" wrapText="1"/>
    </xf>
    <xf numFmtId="0" fontId="4" fillId="35" borderId="0" xfId="0" applyFont="1" applyFill="1" applyAlignment="1">
      <alignment horizontal="left" vertical="top" wrapText="1"/>
    </xf>
    <xf numFmtId="0" fontId="4" fillId="35" borderId="23" xfId="0" applyFont="1" applyFill="1" applyBorder="1" applyAlignment="1">
      <alignment horizontal="left" vertical="top" wrapText="1"/>
    </xf>
    <xf numFmtId="0" fontId="4" fillId="35" borderId="51" xfId="0" applyFont="1" applyFill="1" applyBorder="1" applyAlignment="1">
      <alignment horizontal="left" vertical="top" wrapText="1"/>
    </xf>
    <xf numFmtId="0" fontId="4" fillId="35" borderId="14" xfId="0" applyFont="1" applyFill="1" applyBorder="1" applyAlignment="1">
      <alignment horizontal="left" vertical="top" wrapText="1"/>
    </xf>
    <xf numFmtId="0" fontId="4" fillId="35" borderId="52" xfId="0" applyFont="1" applyFill="1" applyBorder="1" applyAlignment="1">
      <alignment horizontal="left" vertical="top" wrapText="1"/>
    </xf>
    <xf numFmtId="0" fontId="4" fillId="35" borderId="91" xfId="0" applyFont="1" applyFill="1" applyBorder="1" applyAlignment="1">
      <alignment horizontal="center" vertical="center" textRotation="255"/>
    </xf>
    <xf numFmtId="0" fontId="4" fillId="35" borderId="92" xfId="0" applyFont="1" applyFill="1" applyBorder="1" applyAlignment="1">
      <alignment horizontal="center" vertical="center" textRotation="255"/>
    </xf>
    <xf numFmtId="0" fontId="4" fillId="35" borderId="21" xfId="0" applyFont="1" applyFill="1" applyBorder="1" applyAlignment="1">
      <alignment horizontal="left" vertical="top" wrapText="1"/>
    </xf>
    <xf numFmtId="0" fontId="4" fillId="35" borderId="21" xfId="0" applyFont="1" applyFill="1" applyBorder="1" applyAlignment="1">
      <alignment horizontal="left" vertical="top"/>
    </xf>
    <xf numFmtId="0" fontId="4" fillId="35" borderId="11" xfId="0" applyFont="1" applyFill="1" applyBorder="1" applyAlignment="1">
      <alignment horizontal="left" vertical="top"/>
    </xf>
    <xf numFmtId="0" fontId="4" fillId="35" borderId="84" xfId="0" applyFont="1" applyFill="1" applyBorder="1" applyAlignment="1">
      <alignment horizontal="left" vertical="top"/>
    </xf>
    <xf numFmtId="0" fontId="4" fillId="35" borderId="95" xfId="0" applyFont="1" applyFill="1" applyBorder="1" applyAlignment="1">
      <alignment horizontal="left" vertical="top"/>
    </xf>
    <xf numFmtId="0" fontId="4" fillId="35" borderId="88" xfId="0" applyFont="1" applyFill="1" applyBorder="1" applyAlignment="1">
      <alignment horizontal="left" vertical="top"/>
    </xf>
    <xf numFmtId="0" fontId="4" fillId="35" borderId="63" xfId="0" applyFont="1" applyFill="1" applyBorder="1" applyAlignment="1">
      <alignment horizontal="left" vertical="top" wrapText="1"/>
    </xf>
    <xf numFmtId="0" fontId="4" fillId="35" borderId="15" xfId="0" applyFont="1" applyFill="1" applyBorder="1" applyAlignment="1">
      <alignment horizontal="left" vertical="top" wrapText="1"/>
    </xf>
    <xf numFmtId="0" fontId="4" fillId="35" borderId="84" xfId="0" applyFont="1" applyFill="1" applyBorder="1" applyAlignment="1">
      <alignment horizontal="center" vertical="center" textRotation="255"/>
    </xf>
    <xf numFmtId="0" fontId="4" fillId="35" borderId="16" xfId="0" applyFont="1" applyFill="1" applyBorder="1" applyAlignment="1">
      <alignment horizontal="left" vertical="top"/>
    </xf>
    <xf numFmtId="0" fontId="4" fillId="35" borderId="85" xfId="0" applyFont="1" applyFill="1" applyBorder="1" applyAlignment="1">
      <alignment horizontal="left" vertical="top"/>
    </xf>
    <xf numFmtId="0" fontId="4" fillId="35" borderId="92" xfId="0" applyFont="1" applyFill="1" applyBorder="1" applyAlignment="1">
      <alignment horizontal="left" vertical="top"/>
    </xf>
    <xf numFmtId="0" fontId="4" fillId="35" borderId="27" xfId="0" applyFont="1" applyFill="1" applyBorder="1" applyAlignment="1">
      <alignment horizontal="left" vertical="top"/>
    </xf>
    <xf numFmtId="0" fontId="4" fillId="35" borderId="63" xfId="0" applyFont="1" applyFill="1" applyBorder="1" applyAlignment="1">
      <alignment horizontal="left" vertical="top"/>
    </xf>
    <xf numFmtId="0" fontId="4" fillId="35" borderId="61" xfId="0" applyFont="1" applyFill="1" applyBorder="1" applyAlignment="1">
      <alignment horizontal="left" vertical="top"/>
    </xf>
    <xf numFmtId="0" fontId="4" fillId="35" borderId="60" xfId="0" applyFont="1" applyFill="1" applyBorder="1" applyAlignment="1">
      <alignment horizontal="left" vertical="top"/>
    </xf>
    <xf numFmtId="0" fontId="4" fillId="35" borderId="47" xfId="0" applyFont="1" applyFill="1" applyBorder="1" applyAlignment="1">
      <alignment horizontal="left" vertical="top"/>
    </xf>
    <xf numFmtId="0" fontId="4" fillId="35" borderId="19" xfId="0" applyFont="1" applyFill="1" applyBorder="1" applyAlignment="1">
      <alignment horizontal="left" vertical="top"/>
    </xf>
    <xf numFmtId="0" fontId="4" fillId="35" borderId="48" xfId="0" applyFont="1" applyFill="1" applyBorder="1" applyAlignment="1">
      <alignment horizontal="left" vertical="top"/>
    </xf>
    <xf numFmtId="0" fontId="4" fillId="35" borderId="91" xfId="0" applyFont="1" applyFill="1" applyBorder="1" applyAlignment="1">
      <alignment horizontal="center" vertical="center" textRotation="255" shrinkToFit="1"/>
    </xf>
    <xf numFmtId="0" fontId="4" fillId="35" borderId="92" xfId="0" applyFont="1" applyFill="1" applyBorder="1" applyAlignment="1">
      <alignment horizontal="center" vertical="center" textRotation="255" shrinkToFit="1"/>
    </xf>
    <xf numFmtId="0" fontId="4" fillId="35" borderId="93" xfId="0" applyFont="1" applyFill="1" applyBorder="1" applyAlignment="1">
      <alignment horizontal="center" vertical="center" textRotation="255" shrinkToFit="1"/>
    </xf>
    <xf numFmtId="0" fontId="4" fillId="35" borderId="62" xfId="0" applyFont="1" applyFill="1" applyBorder="1" applyAlignment="1">
      <alignment horizontal="left" vertical="top"/>
    </xf>
    <xf numFmtId="0" fontId="4" fillId="35" borderId="12" xfId="0" applyFont="1" applyFill="1" applyBorder="1" applyAlignment="1">
      <alignment horizontal="left" vertical="top"/>
    </xf>
    <xf numFmtId="0" fontId="4" fillId="35" borderId="62" xfId="0" applyFont="1" applyFill="1" applyBorder="1" applyAlignment="1">
      <alignment horizontal="left" vertical="top" wrapText="1"/>
    </xf>
    <xf numFmtId="0" fontId="4" fillId="35" borderId="49" xfId="0" applyFont="1" applyFill="1" applyBorder="1" applyAlignment="1">
      <alignment horizontal="left" vertical="top" wrapText="1"/>
    </xf>
    <xf numFmtId="0" fontId="4" fillId="35" borderId="12" xfId="0" applyFont="1" applyFill="1" applyBorder="1" applyAlignment="1">
      <alignment horizontal="left" vertical="top" wrapText="1"/>
    </xf>
    <xf numFmtId="0" fontId="4" fillId="35" borderId="11" xfId="0" applyFont="1" applyFill="1" applyBorder="1" applyAlignment="1">
      <alignment horizontal="left" vertical="top" wrapText="1"/>
    </xf>
    <xf numFmtId="0" fontId="4" fillId="35" borderId="44" xfId="0" applyFont="1" applyFill="1" applyBorder="1" applyAlignment="1">
      <alignment horizontal="left" vertical="top" wrapText="1"/>
    </xf>
    <xf numFmtId="0" fontId="4" fillId="35" borderId="71" xfId="0" applyFont="1" applyFill="1" applyBorder="1" applyAlignment="1">
      <alignment horizontal="left" vertical="top" wrapText="1"/>
    </xf>
    <xf numFmtId="0" fontId="4" fillId="0" borderId="11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49" fontId="4" fillId="32" borderId="114" xfId="0" applyNumberFormat="1" applyFont="1" applyFill="1" applyBorder="1" applyAlignment="1" applyProtection="1">
      <alignment horizontal="left" vertical="center"/>
      <protection locked="0"/>
    </xf>
    <xf numFmtId="49" fontId="4" fillId="32" borderId="115" xfId="0" applyNumberFormat="1" applyFont="1" applyFill="1" applyBorder="1" applyAlignment="1" applyProtection="1">
      <alignment horizontal="left" vertical="center"/>
      <protection locked="0"/>
    </xf>
    <xf numFmtId="49" fontId="4" fillId="32" borderId="116" xfId="0" applyNumberFormat="1" applyFont="1" applyFill="1" applyBorder="1" applyAlignment="1" applyProtection="1">
      <alignment horizontal="left" vertical="center"/>
      <protection locked="0"/>
    </xf>
    <xf numFmtId="0" fontId="4" fillId="35" borderId="49" xfId="0" applyFont="1" applyFill="1" applyBorder="1" applyAlignment="1">
      <alignment horizontal="left" vertical="top"/>
    </xf>
    <xf numFmtId="0" fontId="4" fillId="35" borderId="0" xfId="0" applyFont="1" applyFill="1" applyAlignment="1">
      <alignment horizontal="left" vertical="top"/>
    </xf>
    <xf numFmtId="0" fontId="4" fillId="35" borderId="23" xfId="0" applyFont="1" applyFill="1" applyBorder="1" applyAlignment="1">
      <alignment horizontal="left" vertical="top"/>
    </xf>
    <xf numFmtId="0" fontId="4" fillId="35" borderId="15" xfId="0" applyFont="1" applyFill="1" applyBorder="1" applyAlignment="1">
      <alignment horizontal="left" vertical="top"/>
    </xf>
    <xf numFmtId="0" fontId="4" fillId="35" borderId="44" xfId="0" applyFont="1" applyFill="1" applyBorder="1" applyAlignment="1">
      <alignment horizontal="left" vertical="top"/>
    </xf>
    <xf numFmtId="0" fontId="4" fillId="35" borderId="46" xfId="0" applyFont="1" applyFill="1" applyBorder="1" applyAlignment="1">
      <alignment horizontal="center" vertical="center"/>
    </xf>
    <xf numFmtId="0" fontId="3" fillId="35" borderId="14" xfId="0" applyFont="1" applyFill="1" applyBorder="1" applyAlignment="1">
      <alignment horizontal="center" vertical="center"/>
    </xf>
    <xf numFmtId="0" fontId="3" fillId="35" borderId="17" xfId="0" applyFont="1" applyFill="1" applyBorder="1" applyAlignment="1">
      <alignment horizontal="center" vertical="center"/>
    </xf>
    <xf numFmtId="0" fontId="4" fillId="35" borderId="17" xfId="0" applyFont="1" applyFill="1" applyBorder="1" applyAlignment="1">
      <alignment horizontal="left" vertical="center"/>
    </xf>
    <xf numFmtId="0" fontId="4" fillId="35" borderId="117" xfId="0" applyFont="1" applyFill="1" applyBorder="1" applyAlignment="1">
      <alignment horizontal="left" vertical="center"/>
    </xf>
    <xf numFmtId="0" fontId="4" fillId="35" borderId="118" xfId="0" applyFont="1" applyFill="1" applyBorder="1" applyAlignment="1">
      <alignment horizontal="left" vertical="center"/>
    </xf>
    <xf numFmtId="0" fontId="4" fillId="35" borderId="98" xfId="0" applyFont="1" applyFill="1" applyBorder="1" applyAlignment="1">
      <alignment horizontal="center" vertical="center" wrapText="1"/>
    </xf>
    <xf numFmtId="0" fontId="4" fillId="35" borderId="18" xfId="0" applyFont="1" applyFill="1" applyBorder="1" applyAlignment="1">
      <alignment horizontal="center" vertical="center" wrapText="1"/>
    </xf>
    <xf numFmtId="0" fontId="4" fillId="35" borderId="16" xfId="0" applyFont="1" applyFill="1" applyBorder="1" applyAlignment="1">
      <alignment horizontal="center" vertical="center" wrapText="1"/>
    </xf>
    <xf numFmtId="0" fontId="4" fillId="35" borderId="46" xfId="0" applyFont="1" applyFill="1" applyBorder="1" applyAlignment="1">
      <alignment horizontal="center" vertical="center" wrapText="1"/>
    </xf>
    <xf numFmtId="0" fontId="4" fillId="35" borderId="14" xfId="0" applyFont="1" applyFill="1" applyBorder="1" applyAlignment="1">
      <alignment horizontal="center" vertical="center" wrapText="1"/>
    </xf>
    <xf numFmtId="0" fontId="4" fillId="35" borderId="17" xfId="0" applyFont="1" applyFill="1" applyBorder="1" applyAlignment="1">
      <alignment horizontal="center" vertical="center" wrapText="1"/>
    </xf>
    <xf numFmtId="0" fontId="4" fillId="35" borderId="50" xfId="0" applyFont="1" applyFill="1" applyBorder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 wrapText="1"/>
    </xf>
    <xf numFmtId="0" fontId="4" fillId="35" borderId="44" xfId="0" applyFont="1" applyFill="1" applyBorder="1" applyAlignment="1">
      <alignment horizontal="center" vertical="center" wrapText="1"/>
    </xf>
    <xf numFmtId="0" fontId="4" fillId="35" borderId="68" xfId="0" applyFont="1" applyFill="1" applyBorder="1" applyAlignment="1">
      <alignment horizontal="center" vertical="center" wrapText="1"/>
    </xf>
    <xf numFmtId="0" fontId="4" fillId="35" borderId="52" xfId="0" applyFont="1" applyFill="1" applyBorder="1" applyAlignment="1">
      <alignment horizontal="center" vertical="center" wrapText="1"/>
    </xf>
    <xf numFmtId="0" fontId="4" fillId="35" borderId="99" xfId="0" applyFont="1" applyFill="1" applyBorder="1" applyAlignment="1">
      <alignment horizontal="center" vertical="center"/>
    </xf>
    <xf numFmtId="0" fontId="4" fillId="35" borderId="101" xfId="0" applyFont="1" applyFill="1" applyBorder="1" applyAlignment="1">
      <alignment horizontal="center" vertical="center"/>
    </xf>
    <xf numFmtId="0" fontId="4" fillId="35" borderId="102" xfId="0" applyFont="1" applyFill="1" applyBorder="1" applyAlignment="1">
      <alignment horizontal="center" vertical="center"/>
    </xf>
    <xf numFmtId="0" fontId="4" fillId="35" borderId="103" xfId="0" applyFont="1" applyFill="1" applyBorder="1" applyAlignment="1">
      <alignment horizontal="center" vertical="center"/>
    </xf>
    <xf numFmtId="0" fontId="4" fillId="35" borderId="104" xfId="0" applyFont="1" applyFill="1" applyBorder="1" applyAlignment="1">
      <alignment horizontal="center" vertical="center"/>
    </xf>
    <xf numFmtId="0" fontId="4" fillId="35" borderId="18" xfId="0" applyFont="1" applyFill="1" applyBorder="1" applyAlignment="1">
      <alignment horizontal="center" vertical="center"/>
    </xf>
    <xf numFmtId="0" fontId="4" fillId="35" borderId="106" xfId="0" applyFont="1" applyFill="1" applyBorder="1" applyAlignment="1">
      <alignment horizontal="center" vertical="center"/>
    </xf>
    <xf numFmtId="0" fontId="4" fillId="35" borderId="56" xfId="0" applyFont="1" applyFill="1" applyBorder="1" applyAlignment="1">
      <alignment horizontal="center" vertical="center"/>
    </xf>
    <xf numFmtId="0" fontId="4" fillId="35" borderId="107" xfId="0" applyFont="1" applyFill="1" applyBorder="1" applyAlignment="1">
      <alignment horizontal="center" vertical="center"/>
    </xf>
    <xf numFmtId="0" fontId="4" fillId="35" borderId="108" xfId="0" applyFont="1" applyFill="1" applyBorder="1" applyAlignment="1">
      <alignment horizontal="center" vertical="center"/>
    </xf>
    <xf numFmtId="0" fontId="4" fillId="35" borderId="109" xfId="0" applyFont="1" applyFill="1" applyBorder="1" applyAlignment="1">
      <alignment horizontal="center" vertical="center"/>
    </xf>
    <xf numFmtId="0" fontId="4" fillId="35" borderId="110" xfId="0" applyFont="1" applyFill="1" applyBorder="1" applyAlignment="1">
      <alignment horizontal="center" vertical="center"/>
    </xf>
    <xf numFmtId="0" fontId="4" fillId="35" borderId="111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top" wrapText="1"/>
    </xf>
    <xf numFmtId="0" fontId="4" fillId="0" borderId="50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8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90" xfId="0" applyFont="1" applyBorder="1" applyAlignment="1">
      <alignment horizontal="left" vertical="top"/>
    </xf>
    <xf numFmtId="0" fontId="4" fillId="0" borderId="94" xfId="0" applyFont="1" applyBorder="1" applyAlignment="1">
      <alignment horizontal="left" vertical="top"/>
    </xf>
    <xf numFmtId="0" fontId="4" fillId="0" borderId="89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96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68" xfId="0" applyFont="1" applyBorder="1" applyAlignment="1">
      <alignment horizontal="left" vertical="top" wrapText="1"/>
    </xf>
    <xf numFmtId="0" fontId="4" fillId="0" borderId="78" xfId="0" applyFont="1" applyBorder="1" applyAlignment="1">
      <alignment horizontal="left" vertical="top" wrapText="1"/>
    </xf>
    <xf numFmtId="0" fontId="4" fillId="0" borderId="61" xfId="0" applyFont="1" applyBorder="1" applyAlignment="1">
      <alignment horizontal="left" vertical="top" wrapText="1"/>
    </xf>
    <xf numFmtId="0" fontId="4" fillId="0" borderId="6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4" fillId="0" borderId="91" xfId="0" applyFont="1" applyBorder="1" applyAlignment="1">
      <alignment horizontal="center" vertical="center" textRotation="255"/>
    </xf>
    <xf numFmtId="0" fontId="4" fillId="0" borderId="92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84" xfId="0" applyFont="1" applyBorder="1" applyAlignment="1">
      <alignment horizontal="left" vertical="top"/>
    </xf>
    <xf numFmtId="0" fontId="4" fillId="0" borderId="95" xfId="0" applyFont="1" applyBorder="1" applyAlignment="1">
      <alignment horizontal="left" vertical="top"/>
    </xf>
    <xf numFmtId="0" fontId="4" fillId="0" borderId="88" xfId="0" applyFont="1" applyBorder="1" applyAlignment="1">
      <alignment horizontal="left" vertical="top"/>
    </xf>
    <xf numFmtId="0" fontId="4" fillId="0" borderId="63" xfId="0" applyFont="1" applyBorder="1" applyAlignment="1">
      <alignment horizontal="left" vertical="top" wrapText="1"/>
    </xf>
    <xf numFmtId="0" fontId="4" fillId="0" borderId="84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left" vertical="top"/>
    </xf>
    <xf numFmtId="0" fontId="4" fillId="0" borderId="85" xfId="0" applyFont="1" applyBorder="1" applyAlignment="1">
      <alignment horizontal="left" vertical="top"/>
    </xf>
    <xf numFmtId="0" fontId="4" fillId="0" borderId="92" xfId="0" applyFont="1" applyBorder="1" applyAlignment="1">
      <alignment horizontal="left" vertical="top"/>
    </xf>
    <xf numFmtId="0" fontId="4" fillId="0" borderId="63" xfId="0" applyFont="1" applyBorder="1" applyAlignment="1">
      <alignment horizontal="left" vertical="top"/>
    </xf>
    <xf numFmtId="0" fontId="4" fillId="0" borderId="61" xfId="0" applyFont="1" applyBorder="1" applyAlignment="1">
      <alignment horizontal="left" vertical="top"/>
    </xf>
    <xf numFmtId="0" fontId="4" fillId="0" borderId="60" xfId="0" applyFont="1" applyBorder="1" applyAlignment="1">
      <alignment horizontal="left" vertical="top"/>
    </xf>
    <xf numFmtId="0" fontId="4" fillId="0" borderId="47" xfId="0" applyFont="1" applyBorder="1" applyAlignment="1">
      <alignment horizontal="left" vertical="top"/>
    </xf>
    <xf numFmtId="0" fontId="4" fillId="0" borderId="62" xfId="0" applyFont="1" applyBorder="1" applyAlignment="1">
      <alignment horizontal="left" vertical="top"/>
    </xf>
    <xf numFmtId="0" fontId="4" fillId="0" borderId="49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0" fontId="4" fillId="0" borderId="91" xfId="0" applyFont="1" applyBorder="1" applyAlignment="1">
      <alignment horizontal="center" vertical="center" textRotation="255" shrinkToFit="1"/>
    </xf>
    <xf numFmtId="0" fontId="4" fillId="0" borderId="92" xfId="0" applyFont="1" applyBorder="1" applyAlignment="1">
      <alignment horizontal="center" vertical="center" textRotation="255" shrinkToFit="1"/>
    </xf>
    <xf numFmtId="0" fontId="4" fillId="0" borderId="93" xfId="0" applyFont="1" applyBorder="1" applyAlignment="1">
      <alignment horizontal="center" vertical="center" textRotation="255" shrinkToFit="1"/>
    </xf>
    <xf numFmtId="0" fontId="4" fillId="0" borderId="62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71" xfId="0" applyFont="1" applyBorder="1" applyAlignment="1">
      <alignment horizontal="left" vertical="top" wrapText="1"/>
    </xf>
    <xf numFmtId="0" fontId="4" fillId="0" borderId="1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8" fillId="29" borderId="45" xfId="0" applyFont="1" applyFill="1" applyBorder="1" applyAlignment="1">
      <alignment horizontal="center" vertical="top" wrapText="1"/>
    </xf>
    <xf numFmtId="0" fontId="8" fillId="29" borderId="0" xfId="0" applyFont="1" applyFill="1" applyAlignment="1">
      <alignment horizontal="center" vertical="top" wrapText="1"/>
    </xf>
    <xf numFmtId="0" fontId="8" fillId="29" borderId="16" xfId="0" applyFont="1" applyFill="1" applyBorder="1" applyAlignment="1">
      <alignment horizontal="center" vertical="top" wrapText="1"/>
    </xf>
    <xf numFmtId="0" fontId="4" fillId="35" borderId="122" xfId="0" applyFont="1" applyFill="1" applyBorder="1" applyAlignment="1">
      <alignment horizontal="left" vertical="top" wrapText="1"/>
    </xf>
    <xf numFmtId="0" fontId="4" fillId="35" borderId="22" xfId="0" applyFont="1" applyFill="1" applyBorder="1" applyAlignment="1">
      <alignment horizontal="left" vertical="top" wrapText="1"/>
    </xf>
    <xf numFmtId="0" fontId="4" fillId="35" borderId="45" xfId="0" applyFont="1" applyFill="1" applyBorder="1" applyAlignment="1">
      <alignment horizontal="left" vertical="top" wrapText="1"/>
    </xf>
    <xf numFmtId="0" fontId="4" fillId="35" borderId="16" xfId="0" applyFont="1" applyFill="1" applyBorder="1" applyAlignment="1">
      <alignment horizontal="left" vertical="top" wrapText="1"/>
    </xf>
    <xf numFmtId="0" fontId="4" fillId="25" borderId="25" xfId="0" applyFont="1" applyFill="1" applyBorder="1" applyAlignment="1" applyProtection="1">
      <alignment horizontal="left" vertical="center"/>
      <protection locked="0"/>
    </xf>
    <xf numFmtId="0" fontId="4" fillId="25" borderId="26" xfId="0" applyFont="1" applyFill="1" applyBorder="1" applyAlignment="1" applyProtection="1">
      <alignment horizontal="left" vertical="center"/>
      <protection locked="0"/>
    </xf>
    <xf numFmtId="0" fontId="4" fillId="0" borderId="30" xfId="0" applyFont="1" applyBorder="1" applyAlignment="1">
      <alignment horizontal="left" vertical="top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35" borderId="30" xfId="0" applyFont="1" applyFill="1" applyBorder="1" applyAlignment="1">
      <alignment horizontal="left" vertical="top"/>
    </xf>
    <xf numFmtId="0" fontId="4" fillId="35" borderId="22" xfId="0" applyFont="1" applyFill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5" fillId="35" borderId="30" xfId="0" applyFont="1" applyFill="1" applyBorder="1" applyAlignment="1">
      <alignment horizontal="center" vertical="center"/>
    </xf>
    <xf numFmtId="0" fontId="5" fillId="35" borderId="21" xfId="0" applyFont="1" applyFill="1" applyBorder="1" applyAlignment="1">
      <alignment horizontal="center" vertical="center"/>
    </xf>
    <xf numFmtId="0" fontId="5" fillId="35" borderId="22" xfId="0" applyFont="1" applyFill="1" applyBorder="1" applyAlignment="1">
      <alignment horizontal="center" vertical="center"/>
    </xf>
    <xf numFmtId="0" fontId="4" fillId="25" borderId="0" xfId="0" applyFont="1" applyFill="1" applyAlignment="1" applyProtection="1">
      <alignment horizontal="left" vertical="center"/>
      <protection locked="0"/>
    </xf>
    <xf numFmtId="0" fontId="4" fillId="25" borderId="16" xfId="0" applyFont="1" applyFill="1" applyBorder="1" applyAlignment="1" applyProtection="1">
      <alignment horizontal="left" vertical="center"/>
      <protection locked="0"/>
    </xf>
    <xf numFmtId="0" fontId="4" fillId="0" borderId="30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top"/>
    </xf>
    <xf numFmtId="0" fontId="4" fillId="0" borderId="121" xfId="0" applyFont="1" applyBorder="1" applyAlignment="1">
      <alignment horizontal="left" vertical="top"/>
    </xf>
    <xf numFmtId="0" fontId="4" fillId="0" borderId="2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25" borderId="21" xfId="0" applyFont="1" applyFill="1" applyBorder="1" applyAlignment="1" applyProtection="1">
      <alignment horizontal="left" vertical="center"/>
      <protection locked="0"/>
    </xf>
    <xf numFmtId="0" fontId="4" fillId="25" borderId="22" xfId="0" applyFont="1" applyFill="1" applyBorder="1" applyAlignment="1" applyProtection="1">
      <alignment horizontal="left" vertical="center"/>
      <protection locked="0"/>
    </xf>
    <xf numFmtId="0" fontId="4" fillId="25" borderId="14" xfId="0" applyFont="1" applyFill="1" applyBorder="1" applyAlignment="1" applyProtection="1">
      <alignment horizontal="left" vertical="center"/>
      <protection locked="0"/>
    </xf>
    <xf numFmtId="0" fontId="4" fillId="25" borderId="17" xfId="0" applyFont="1" applyFill="1" applyBorder="1" applyAlignment="1" applyProtection="1">
      <alignment horizontal="left" vertical="center"/>
      <protection locked="0"/>
    </xf>
    <xf numFmtId="0" fontId="4" fillId="0" borderId="3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35" borderId="119" xfId="0" applyFont="1" applyFill="1" applyBorder="1" applyAlignment="1">
      <alignment horizontal="center" vertical="center"/>
    </xf>
    <xf numFmtId="0" fontId="4" fillId="35" borderId="120" xfId="0" applyFont="1" applyFill="1" applyBorder="1" applyAlignment="1">
      <alignment horizontal="center" vertical="center"/>
    </xf>
    <xf numFmtId="0" fontId="4" fillId="35" borderId="24" xfId="0" applyFont="1" applyFill="1" applyBorder="1" applyAlignment="1">
      <alignment horizontal="center" vertical="center"/>
    </xf>
    <xf numFmtId="0" fontId="4" fillId="35" borderId="27" xfId="0" applyFont="1" applyFill="1" applyBorder="1" applyAlignment="1" applyProtection="1">
      <alignment horizontal="center" vertical="center"/>
      <protection locked="0"/>
    </xf>
    <xf numFmtId="0" fontId="4" fillId="35" borderId="0" xfId="0" applyFont="1" applyFill="1" applyAlignment="1" applyProtection="1">
      <alignment horizontal="center" vertical="center"/>
      <protection locked="0"/>
    </xf>
    <xf numFmtId="0" fontId="4" fillId="35" borderId="57" xfId="0" applyFont="1" applyFill="1" applyBorder="1" applyAlignment="1" applyProtection="1">
      <alignment horizontal="center" vertical="center"/>
      <protection locked="0"/>
    </xf>
    <xf numFmtId="0" fontId="4" fillId="35" borderId="51" xfId="0" applyFont="1" applyFill="1" applyBorder="1" applyAlignment="1" applyProtection="1">
      <alignment horizontal="center" vertical="center"/>
      <protection locked="0"/>
    </xf>
    <xf numFmtId="0" fontId="4" fillId="35" borderId="14" xfId="0" applyFont="1" applyFill="1" applyBorder="1" applyAlignment="1" applyProtection="1">
      <alignment horizontal="center" vertical="center"/>
      <protection locked="0"/>
    </xf>
    <xf numFmtId="0" fontId="4" fillId="35" borderId="43" xfId="0" applyFont="1" applyFill="1" applyBorder="1" applyAlignment="1" applyProtection="1">
      <alignment horizontal="center" vertical="center"/>
      <protection locked="0"/>
    </xf>
    <xf numFmtId="0" fontId="9" fillId="0" borderId="47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48" xfId="0" applyFont="1" applyBorder="1" applyAlignment="1">
      <alignment horizontal="left" vertical="top" wrapText="1"/>
    </xf>
    <xf numFmtId="0" fontId="4" fillId="35" borderId="67" xfId="0" applyFont="1" applyFill="1" applyBorder="1" applyAlignment="1" applyProtection="1">
      <alignment horizontal="center" vertical="center"/>
      <protection locked="0"/>
    </xf>
    <xf numFmtId="0" fontId="4" fillId="35" borderId="10" xfId="0" applyFont="1" applyFill="1" applyBorder="1" applyAlignment="1" applyProtection="1">
      <alignment horizontal="center" vertical="center"/>
      <protection locked="0"/>
    </xf>
    <xf numFmtId="0" fontId="4" fillId="35" borderId="39" xfId="0" applyFont="1" applyFill="1" applyBorder="1" applyAlignment="1" applyProtection="1">
      <alignment horizontal="center" vertical="center"/>
      <protection locked="0"/>
    </xf>
    <xf numFmtId="0" fontId="4" fillId="25" borderId="0" xfId="0" applyFont="1" applyFill="1" applyAlignment="1">
      <alignment horizontal="left" vertical="center"/>
    </xf>
    <xf numFmtId="0" fontId="4" fillId="0" borderId="87" xfId="0" applyFont="1" applyBorder="1" applyAlignment="1">
      <alignment horizontal="left" vertical="top"/>
    </xf>
    <xf numFmtId="0" fontId="4" fillId="0" borderId="67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5" fillId="24" borderId="129" xfId="0" applyFont="1" applyFill="1" applyBorder="1" applyAlignment="1" applyProtection="1">
      <alignment horizontal="center" vertical="center"/>
      <protection locked="0"/>
    </xf>
    <xf numFmtId="0" fontId="5" fillId="24" borderId="124" xfId="0" applyFont="1" applyFill="1" applyBorder="1" applyAlignment="1" applyProtection="1">
      <alignment horizontal="center" vertical="center"/>
      <protection locked="0"/>
    </xf>
    <xf numFmtId="0" fontId="5" fillId="24" borderId="125" xfId="0" applyFont="1" applyFill="1" applyBorder="1" applyAlignment="1" applyProtection="1">
      <alignment horizontal="center" vertical="center"/>
      <protection locked="0"/>
    </xf>
    <xf numFmtId="0" fontId="4" fillId="0" borderId="87" xfId="0" applyFont="1" applyBorder="1" applyAlignment="1">
      <alignment horizontal="left" vertical="top" wrapText="1"/>
    </xf>
    <xf numFmtId="49" fontId="9" fillId="35" borderId="30" xfId="0" applyNumberFormat="1" applyFont="1" applyFill="1" applyBorder="1" applyAlignment="1">
      <alignment horizontal="center" vertical="top" wrapText="1"/>
    </xf>
    <xf numFmtId="49" fontId="9" fillId="35" borderId="49" xfId="0" applyNumberFormat="1" applyFont="1" applyFill="1" applyBorder="1" applyAlignment="1">
      <alignment horizontal="center" vertical="top" wrapText="1"/>
    </xf>
    <xf numFmtId="49" fontId="9" fillId="35" borderId="27" xfId="0" applyNumberFormat="1" applyFont="1" applyFill="1" applyBorder="1" applyAlignment="1">
      <alignment horizontal="center" vertical="top" wrapText="1"/>
    </xf>
    <xf numFmtId="49" fontId="9" fillId="35" borderId="23" xfId="0" applyNumberFormat="1" applyFont="1" applyFill="1" applyBorder="1" applyAlignment="1">
      <alignment horizontal="center" vertical="top" wrapText="1"/>
    </xf>
    <xf numFmtId="49" fontId="9" fillId="35" borderId="28" xfId="0" applyNumberFormat="1" applyFont="1" applyFill="1" applyBorder="1" applyAlignment="1">
      <alignment horizontal="center" vertical="top" wrapText="1"/>
    </xf>
    <xf numFmtId="49" fontId="9" fillId="35" borderId="48" xfId="0" applyNumberFormat="1" applyFont="1" applyFill="1" applyBorder="1" applyAlignment="1">
      <alignment horizontal="center" vertical="top" wrapText="1"/>
    </xf>
    <xf numFmtId="0" fontId="5" fillId="35" borderId="131" xfId="0" applyFont="1" applyFill="1" applyBorder="1" applyAlignment="1">
      <alignment horizontal="center" vertical="center"/>
    </xf>
    <xf numFmtId="0" fontId="5" fillId="35" borderId="132" xfId="0" applyFont="1" applyFill="1" applyBorder="1" applyAlignment="1">
      <alignment horizontal="center" vertical="center"/>
    </xf>
    <xf numFmtId="0" fontId="5" fillId="35" borderId="133" xfId="0" applyFont="1" applyFill="1" applyBorder="1" applyAlignment="1">
      <alignment horizontal="center" vertical="center"/>
    </xf>
    <xf numFmtId="0" fontId="4" fillId="35" borderId="130" xfId="0" applyFont="1" applyFill="1" applyBorder="1" applyAlignment="1">
      <alignment horizontal="center" vertical="center"/>
    </xf>
    <xf numFmtId="0" fontId="4" fillId="35" borderId="51" xfId="0" applyFont="1" applyFill="1" applyBorder="1" applyAlignment="1">
      <alignment horizontal="center" vertical="center" wrapText="1"/>
    </xf>
    <xf numFmtId="0" fontId="8" fillId="29" borderId="46" xfId="0" applyFont="1" applyFill="1" applyBorder="1" applyAlignment="1">
      <alignment horizontal="center" vertical="center"/>
    </xf>
    <xf numFmtId="0" fontId="8" fillId="29" borderId="14" xfId="0" applyFont="1" applyFill="1" applyBorder="1" applyAlignment="1">
      <alignment horizontal="center" vertical="center"/>
    </xf>
    <xf numFmtId="0" fontId="8" fillId="29" borderId="17" xfId="0" applyFont="1" applyFill="1" applyBorder="1" applyAlignment="1">
      <alignment horizontal="center" vertical="center"/>
    </xf>
    <xf numFmtId="0" fontId="4" fillId="0" borderId="9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5" fillId="24" borderId="123" xfId="0" applyFont="1" applyFill="1" applyBorder="1" applyAlignment="1" applyProtection="1">
      <alignment horizontal="center" vertical="center"/>
      <protection locked="0"/>
    </xf>
    <xf numFmtId="0" fontId="4" fillId="0" borderId="126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84" xfId="0" applyFont="1" applyBorder="1" applyAlignment="1">
      <alignment horizontal="left" vertical="top" wrapText="1"/>
    </xf>
    <xf numFmtId="0" fontId="4" fillId="0" borderId="127" xfId="0" applyFont="1" applyBorder="1" applyAlignment="1">
      <alignment horizontal="left" vertical="top" wrapText="1"/>
    </xf>
    <xf numFmtId="0" fontId="4" fillId="0" borderId="85" xfId="0" applyFont="1" applyBorder="1" applyAlignment="1">
      <alignment horizontal="left" vertical="top" wrapText="1"/>
    </xf>
    <xf numFmtId="0" fontId="4" fillId="0" borderId="92" xfId="0" applyFont="1" applyBorder="1" applyAlignment="1">
      <alignment horizontal="left" vertical="top" wrapText="1"/>
    </xf>
    <xf numFmtId="0" fontId="4" fillId="0" borderId="128" xfId="0" applyFont="1" applyBorder="1" applyAlignment="1">
      <alignment horizontal="left" vertical="top" wrapText="1"/>
    </xf>
    <xf numFmtId="0" fontId="4" fillId="0" borderId="121" xfId="0" applyFont="1" applyBorder="1" applyAlignment="1">
      <alignment horizontal="left" vertical="top" wrapText="1"/>
    </xf>
    <xf numFmtId="0" fontId="4" fillId="0" borderId="91" xfId="0" applyFont="1" applyBorder="1" applyAlignment="1">
      <alignment horizontal="left" vertical="top" wrapText="1"/>
    </xf>
    <xf numFmtId="0" fontId="4" fillId="35" borderId="47" xfId="0" applyFont="1" applyFill="1" applyBorder="1" applyAlignment="1">
      <alignment horizontal="left" vertical="top" wrapText="1"/>
    </xf>
    <xf numFmtId="0" fontId="4" fillId="35" borderId="19" xfId="0" applyFont="1" applyFill="1" applyBorder="1" applyAlignment="1">
      <alignment horizontal="left" vertical="top" wrapText="1"/>
    </xf>
    <xf numFmtId="0" fontId="4" fillId="35" borderId="48" xfId="0" applyFont="1" applyFill="1" applyBorder="1" applyAlignment="1">
      <alignment horizontal="left" vertical="top" wrapText="1"/>
    </xf>
    <xf numFmtId="0" fontId="5" fillId="24" borderId="132" xfId="0" applyFont="1" applyFill="1" applyBorder="1" applyAlignment="1" applyProtection="1">
      <alignment horizontal="center" vertical="center"/>
      <protection locked="0"/>
    </xf>
    <xf numFmtId="0" fontId="5" fillId="24" borderId="133" xfId="0" applyFont="1" applyFill="1" applyBorder="1" applyAlignment="1" applyProtection="1">
      <alignment horizontal="center" vertical="center"/>
      <protection locked="0"/>
    </xf>
    <xf numFmtId="0" fontId="10" fillId="30" borderId="30" xfId="0" applyFont="1" applyFill="1" applyBorder="1" applyAlignment="1">
      <alignment horizontal="center" vertical="center"/>
    </xf>
    <xf numFmtId="0" fontId="10" fillId="30" borderId="22" xfId="0" applyFont="1" applyFill="1" applyBorder="1" applyAlignment="1">
      <alignment horizontal="center" vertical="center"/>
    </xf>
    <xf numFmtId="0" fontId="10" fillId="30" borderId="28" xfId="0" applyFont="1" applyFill="1" applyBorder="1" applyAlignment="1">
      <alignment horizontal="center" vertical="center"/>
    </xf>
    <xf numFmtId="0" fontId="10" fillId="30" borderId="19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コピーHPJ-301" xfId="41" xr:uid="{00000000-0005-0000-0000-000029000000}"/>
    <cellStyle name="良い" xfId="42" builtinId="26" customBuiltin="1"/>
  </cellStyles>
  <dxfs count="41"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ill>
        <patternFill>
          <bgColor indexed="29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b/>
        <i val="0"/>
      </font>
      <fill>
        <patternFill>
          <bgColor rgb="FFFE786E"/>
        </patternFill>
      </fill>
    </dxf>
    <dxf>
      <fill>
        <patternFill>
          <bgColor rgb="FFFF7C80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b/>
        <i val="0"/>
      </font>
      <fill>
        <patternFill>
          <bgColor rgb="FFFE786E"/>
        </patternFill>
      </fill>
    </dxf>
    <dxf>
      <fill>
        <patternFill>
          <bgColor rgb="FFFF7C80"/>
        </patternFill>
      </fill>
    </dxf>
    <dxf>
      <font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  <fill>
        <patternFill>
          <bgColor indexed="29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12"/>
      </font>
      <fill>
        <patternFill>
          <bgColor indexed="29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12"/>
      </font>
      <fill>
        <patternFill>
          <bgColor indexed="29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12"/>
      </font>
      <fill>
        <patternFill>
          <bgColor indexed="29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12"/>
      </font>
      <fill>
        <patternFill>
          <bgColor indexed="29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12"/>
      </font>
      <fill>
        <patternFill>
          <bgColor indexed="29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  <fill>
        <patternFill>
          <bgColor indexed="29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12"/>
      </font>
      <fill>
        <patternFill>
          <bgColor indexed="29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7C8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image" Target="../media/image2.tmp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39</xdr:row>
      <xdr:rowOff>152400</xdr:rowOff>
    </xdr:from>
    <xdr:to>
      <xdr:col>11</xdr:col>
      <xdr:colOff>514350</xdr:colOff>
      <xdr:row>40</xdr:row>
      <xdr:rowOff>152400</xdr:rowOff>
    </xdr:to>
    <xdr:pic>
      <xdr:nvPicPr>
        <xdr:cNvPr id="2566" name="Picture 2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9839325"/>
          <a:ext cx="1981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209550</xdr:colOff>
      <xdr:row>31</xdr:row>
      <xdr:rowOff>123825</xdr:rowOff>
    </xdr:from>
    <xdr:to>
      <xdr:col>11</xdr:col>
      <xdr:colOff>314325</xdr:colOff>
      <xdr:row>32</xdr:row>
      <xdr:rowOff>238125</xdr:rowOff>
    </xdr:to>
    <xdr:sp macro="" textlink="">
      <xdr:nvSpPr>
        <xdr:cNvPr id="2567" name="AutoShape 3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>
          <a:spLocks noChangeArrowheads="1"/>
        </xdr:cNvSpPr>
      </xdr:nvSpPr>
      <xdr:spPr bwMode="auto">
        <a:xfrm>
          <a:off x="742950" y="7877175"/>
          <a:ext cx="6353175" cy="361950"/>
        </a:xfrm>
        <a:prstGeom prst="roundRect">
          <a:avLst>
            <a:gd name="adj" fmla="val 50000"/>
          </a:avLst>
        </a:prstGeom>
        <a:noFill/>
        <a:ln w="31750">
          <a:solidFill>
            <a:srgbClr val="33339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600075</xdr:colOff>
      <xdr:row>31</xdr:row>
      <xdr:rowOff>180975</xdr:rowOff>
    </xdr:from>
    <xdr:to>
      <xdr:col>10</xdr:col>
      <xdr:colOff>628650</xdr:colOff>
      <xdr:row>32</xdr:row>
      <xdr:rowOff>228600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1447800" y="8505825"/>
          <a:ext cx="5200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en-US" altLang="ja-JP" sz="1400" b="1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1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該当しない項目の記入は不要です。</a:t>
          </a:r>
          <a:r>
            <a:rPr lang="en-US" altLang="ja-JP" sz="1400" b="1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400" b="1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斜線等も不要</a:t>
          </a:r>
          <a:r>
            <a:rPr lang="en-US" altLang="ja-JP" sz="1400" b="1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4</xdr:col>
      <xdr:colOff>133350</xdr:colOff>
      <xdr:row>20</xdr:row>
      <xdr:rowOff>47625</xdr:rowOff>
    </xdr:from>
    <xdr:to>
      <xdr:col>5</xdr:col>
      <xdr:colOff>47625</xdr:colOff>
      <xdr:row>20</xdr:row>
      <xdr:rowOff>228600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1666875" y="4705350"/>
          <a:ext cx="600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シート名</a:t>
          </a:r>
        </a:p>
      </xdr:txBody>
    </xdr:sp>
    <xdr:clientData/>
  </xdr:twoCellAnchor>
  <xdr:twoCellAnchor>
    <xdr:from>
      <xdr:col>3</xdr:col>
      <xdr:colOff>38100</xdr:colOff>
      <xdr:row>20</xdr:row>
      <xdr:rowOff>209550</xdr:rowOff>
    </xdr:from>
    <xdr:to>
      <xdr:col>4</xdr:col>
      <xdr:colOff>228600</xdr:colOff>
      <xdr:row>20</xdr:row>
      <xdr:rowOff>419100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885825" y="4867275"/>
          <a:ext cx="876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申請の別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36</xdr:col>
      <xdr:colOff>94310</xdr:colOff>
      <xdr:row>15</xdr:row>
      <xdr:rowOff>0</xdr:rowOff>
    </xdr:from>
    <xdr:to>
      <xdr:col>68</xdr:col>
      <xdr:colOff>96510</xdr:colOff>
      <xdr:row>26</xdr:row>
      <xdr:rowOff>95250</xdr:rowOff>
    </xdr:to>
    <xdr:sp macro="" textlink="">
      <xdr:nvSpPr>
        <xdr:cNvPr id="53" name="四角形: 角を丸くする 52">
          <a:extLst>
            <a:ext uri="{FF2B5EF4-FFF2-40B4-BE49-F238E27FC236}">
              <a16:creationId xmlns:a16="http://schemas.microsoft.com/office/drawing/2014/main" id="{331646EB-22F4-9232-EDE5-CFBECC249F87}"/>
            </a:ext>
          </a:extLst>
        </xdr:cNvPr>
        <xdr:cNvSpPr/>
      </xdr:nvSpPr>
      <xdr:spPr>
        <a:xfrm>
          <a:off x="7882618" y="3781425"/>
          <a:ext cx="6996791" cy="2333625"/>
        </a:xfrm>
        <a:prstGeom prst="roundRect">
          <a:avLst>
            <a:gd name="adj" fmla="val 9111"/>
          </a:avLst>
        </a:prstGeom>
        <a:noFill/>
        <a:ln>
          <a:solidFill>
            <a:schemeClr val="accent5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absolute">
    <xdr:from>
      <xdr:col>38</xdr:col>
      <xdr:colOff>46330</xdr:colOff>
      <xdr:row>25</xdr:row>
      <xdr:rowOff>106055</xdr:rowOff>
    </xdr:from>
    <xdr:to>
      <xdr:col>66</xdr:col>
      <xdr:colOff>103835</xdr:colOff>
      <xdr:row>27</xdr:row>
      <xdr:rowOff>133350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2D3B669-22B3-55C3-DC1E-0DE7B8F2F0BE}"/>
            </a:ext>
          </a:extLst>
        </xdr:cNvPr>
        <xdr:cNvSpPr/>
      </xdr:nvSpPr>
      <xdr:spPr>
        <a:xfrm>
          <a:off x="8264017" y="6373505"/>
          <a:ext cx="6200375" cy="408295"/>
        </a:xfrm>
        <a:prstGeom prst="round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別添②を用いる場合は、上記に表示される計算結果を転記します。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absolute">
    <xdr:from>
      <xdr:col>38</xdr:col>
      <xdr:colOff>36805</xdr:colOff>
      <xdr:row>18</xdr:row>
      <xdr:rowOff>58430</xdr:rowOff>
    </xdr:from>
    <xdr:to>
      <xdr:col>66</xdr:col>
      <xdr:colOff>94310</xdr:colOff>
      <xdr:row>20</xdr:row>
      <xdr:rowOff>46265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16E5557F-5E26-1A69-BF53-CDA8D48697D8}"/>
            </a:ext>
          </a:extLst>
        </xdr:cNvPr>
        <xdr:cNvSpPr/>
      </xdr:nvSpPr>
      <xdr:spPr>
        <a:xfrm>
          <a:off x="7816342" y="4487555"/>
          <a:ext cx="6200375" cy="425985"/>
        </a:xfrm>
        <a:prstGeom prst="roundRect">
          <a:avLst/>
        </a:prstGeom>
        <a:solidFill>
          <a:sysClr val="window" lastClr="FFFFFF"/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別添②の計算結果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81643</xdr:colOff>
      <xdr:row>17</xdr:row>
      <xdr:rowOff>19050</xdr:rowOff>
    </xdr:from>
    <xdr:to>
      <xdr:col>29</xdr:col>
      <xdr:colOff>152400</xdr:colOff>
      <xdr:row>26</xdr:row>
      <xdr:rowOff>76200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1BA8696F-9085-D5DC-3C68-701D8E8AF536}"/>
            </a:ext>
          </a:extLst>
        </xdr:cNvPr>
        <xdr:cNvSpPr/>
      </xdr:nvSpPr>
      <xdr:spPr>
        <a:xfrm>
          <a:off x="81643" y="3795920"/>
          <a:ext cx="6241300" cy="2293454"/>
        </a:xfrm>
        <a:prstGeom prst="roundRect">
          <a:avLst>
            <a:gd name="adj" fmla="val 9111"/>
          </a:avLst>
        </a:prstGeom>
        <a:noFill/>
        <a:ln>
          <a:solidFill>
            <a:schemeClr val="accent5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 fPrintsWithSheet="0"/>
  </xdr:twoCellAnchor>
  <xdr:twoCellAnchor editAs="absolute">
    <xdr:from>
      <xdr:col>33</xdr:col>
      <xdr:colOff>95152</xdr:colOff>
      <xdr:row>21</xdr:row>
      <xdr:rowOff>28575</xdr:rowOff>
    </xdr:from>
    <xdr:to>
      <xdr:col>36</xdr:col>
      <xdr:colOff>50012</xdr:colOff>
      <xdr:row>25</xdr:row>
      <xdr:rowOff>152400</xdr:rowOff>
    </xdr:to>
    <xdr:sp macro="" textlink="">
      <xdr:nvSpPr>
        <xdr:cNvPr id="8" name="矢印: 左 7">
          <a:extLst>
            <a:ext uri="{FF2B5EF4-FFF2-40B4-BE49-F238E27FC236}">
              <a16:creationId xmlns:a16="http://schemas.microsoft.com/office/drawing/2014/main" id="{CDF815BC-03CA-F812-5B5A-594E47563C07}"/>
            </a:ext>
          </a:extLst>
        </xdr:cNvPr>
        <xdr:cNvSpPr/>
      </xdr:nvSpPr>
      <xdr:spPr>
        <a:xfrm>
          <a:off x="7200900" y="4733925"/>
          <a:ext cx="628650" cy="1247775"/>
        </a:xfrm>
        <a:prstGeom prst="leftArrow">
          <a:avLst>
            <a:gd name="adj1" fmla="val 50000"/>
            <a:gd name="adj2" fmla="val 43846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 editAs="absolute">
    <xdr:from>
      <xdr:col>30</xdr:col>
      <xdr:colOff>178944</xdr:colOff>
      <xdr:row>28</xdr:row>
      <xdr:rowOff>188049</xdr:rowOff>
    </xdr:from>
    <xdr:to>
      <xdr:col>35</xdr:col>
      <xdr:colOff>93146</xdr:colOff>
      <xdr:row>31</xdr:row>
      <xdr:rowOff>362617</xdr:rowOff>
    </xdr:to>
    <xdr:sp macro="" textlink="">
      <xdr:nvSpPr>
        <xdr:cNvPr id="10" name="矢印: 左 9">
          <a:extLst>
            <a:ext uri="{FF2B5EF4-FFF2-40B4-BE49-F238E27FC236}">
              <a16:creationId xmlns:a16="http://schemas.microsoft.com/office/drawing/2014/main" id="{C448C524-5DA4-FEDC-8196-3D31E53BA2D0}"/>
            </a:ext>
          </a:extLst>
        </xdr:cNvPr>
        <xdr:cNvSpPr/>
      </xdr:nvSpPr>
      <xdr:spPr>
        <a:xfrm rot="10800000">
          <a:off x="6764504" y="6665049"/>
          <a:ext cx="1024073" cy="919250"/>
        </a:xfrm>
        <a:prstGeom prst="left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199305</xdr:colOff>
      <xdr:row>27</xdr:row>
      <xdr:rowOff>255334</xdr:rowOff>
    </xdr:from>
    <xdr:to>
      <xdr:col>28</xdr:col>
      <xdr:colOff>215313</xdr:colOff>
      <xdr:row>30</xdr:row>
      <xdr:rowOff>188099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5C8FF58F-BB40-47DD-B7FC-C8DD000F4EA2}"/>
            </a:ext>
          </a:extLst>
        </xdr:cNvPr>
        <xdr:cNvSpPr/>
      </xdr:nvSpPr>
      <xdr:spPr>
        <a:xfrm>
          <a:off x="199305" y="6455243"/>
          <a:ext cx="6163963" cy="764038"/>
        </a:xfrm>
        <a:prstGeom prst="roundRect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35</xdr:col>
      <xdr:colOff>164918</xdr:colOff>
      <xdr:row>28</xdr:row>
      <xdr:rowOff>108112</xdr:rowOff>
    </xdr:from>
    <xdr:to>
      <xdr:col>88</xdr:col>
      <xdr:colOff>168532</xdr:colOff>
      <xdr:row>53</xdr:row>
      <xdr:rowOff>95250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BE12E12-6CBA-910A-835A-73D8DA04AC07}"/>
            </a:ext>
          </a:extLst>
        </xdr:cNvPr>
        <xdr:cNvGrpSpPr/>
      </xdr:nvGrpSpPr>
      <xdr:grpSpPr>
        <a:xfrm>
          <a:off x="7908183" y="6607524"/>
          <a:ext cx="11881849" cy="6352079"/>
          <a:chOff x="7665856" y="10966612"/>
          <a:chExt cx="11362176" cy="6249825"/>
        </a:xfrm>
      </xdr:grpSpPr>
      <xdr:sp macro="" textlink="">
        <xdr:nvSpPr>
          <xdr:cNvPr id="18" name="四角形: 角を丸くする 17">
            <a:extLst>
              <a:ext uri="{FF2B5EF4-FFF2-40B4-BE49-F238E27FC236}">
                <a16:creationId xmlns:a16="http://schemas.microsoft.com/office/drawing/2014/main" id="{845B26F0-8943-C091-42D5-1DD2F75004BB}"/>
              </a:ext>
            </a:extLst>
          </xdr:cNvPr>
          <xdr:cNvSpPr/>
        </xdr:nvSpPr>
        <xdr:spPr>
          <a:xfrm>
            <a:off x="7665856" y="10966612"/>
            <a:ext cx="11362176" cy="6249825"/>
          </a:xfrm>
          <a:prstGeom prst="roundRect">
            <a:avLst>
              <a:gd name="adj" fmla="val 4036"/>
            </a:avLst>
          </a:prstGeom>
          <a:solidFill>
            <a:schemeClr val="bg1">
              <a:lumMod val="95000"/>
            </a:schemeClr>
          </a:solidFill>
          <a:ln w="38100">
            <a:solidFill>
              <a:srgbClr val="0070C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四角形: 角を丸くする 18">
            <a:extLst>
              <a:ext uri="{FF2B5EF4-FFF2-40B4-BE49-F238E27FC236}">
                <a16:creationId xmlns:a16="http://schemas.microsoft.com/office/drawing/2014/main" id="{C12D6BCC-28BA-A488-924C-F6EA0AB9D7B9}"/>
              </a:ext>
            </a:extLst>
          </xdr:cNvPr>
          <xdr:cNvSpPr/>
        </xdr:nvSpPr>
        <xdr:spPr>
          <a:xfrm>
            <a:off x="7956692" y="11269701"/>
            <a:ext cx="7565554" cy="509317"/>
          </a:xfrm>
          <a:prstGeom prst="roundRect">
            <a:avLst/>
          </a:prstGeom>
          <a:solidFill>
            <a:sysClr val="window" lastClr="FFFFFF"/>
          </a:solidFill>
          <a:ln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参考　｜　一次エネルギー消費量</a:t>
            </a:r>
            <a:r>
              <a:rPr kumimoji="1" lang="ja-JP" altLang="en-US" sz="140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計算結果から転記する数値（共用部）</a:t>
            </a:r>
            <a:endPara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B25BAC08-FFD7-4F94-B902-A3C851D550BE}"/>
              </a:ext>
            </a:extLst>
          </xdr:cNvPr>
          <xdr:cNvSpPr/>
        </xdr:nvSpPr>
        <xdr:spPr>
          <a:xfrm>
            <a:off x="15927498" y="12975650"/>
            <a:ext cx="2769894" cy="497552"/>
          </a:xfrm>
          <a:prstGeom prst="rect">
            <a:avLst/>
          </a:prstGeom>
          <a:solidFill>
            <a:schemeClr val="bg1"/>
          </a:solidFill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>
                <a:solidFill>
                  <a:srgbClr val="0070C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一次エネルギー消費量</a:t>
            </a: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2D298507-309F-C32D-5A54-15EF41E9E39B}"/>
              </a:ext>
            </a:extLst>
          </xdr:cNvPr>
          <xdr:cNvSpPr/>
        </xdr:nvSpPr>
        <xdr:spPr>
          <a:xfrm>
            <a:off x="15950849" y="15286611"/>
            <a:ext cx="2762854" cy="744010"/>
          </a:xfrm>
          <a:prstGeom prst="rect">
            <a:avLst/>
          </a:prstGeom>
          <a:solidFill>
            <a:sysClr val="window" lastClr="FFFFFF"/>
          </a:solidFill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bIns="0" rtlCol="0" anchor="ctr"/>
          <a:lstStyle/>
          <a:p>
            <a:pPr algn="ctr"/>
            <a:r>
              <a:rPr kumimoji="1" lang="ja-JP" altLang="en-US" sz="1400">
                <a:solidFill>
                  <a:srgbClr val="0070C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一次エネルギー消費量</a:t>
            </a:r>
            <a:endParaRPr kumimoji="1" lang="en-US" altLang="ja-JP" sz="1400">
              <a:solidFill>
                <a:srgbClr val="0070C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ja-JP" altLang="en-US" sz="1400">
                <a:solidFill>
                  <a:srgbClr val="0070C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（その他除く）</a:t>
            </a:r>
          </a:p>
        </xdr:txBody>
      </xdr:sp>
      <xdr:pic>
        <xdr:nvPicPr>
          <xdr:cNvPr id="3" name="図 2">
            <a:extLst>
              <a:ext uri="{FF2B5EF4-FFF2-40B4-BE49-F238E27FC236}">
                <a16:creationId xmlns:a16="http://schemas.microsoft.com/office/drawing/2014/main" id="{4E60F8B4-76C1-42B7-766F-ADF25CA07B6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48" t="27137" b="4779"/>
          <a:stretch/>
        </xdr:blipFill>
        <xdr:spPr>
          <a:xfrm>
            <a:off x="7919357" y="11964389"/>
            <a:ext cx="7747868" cy="2221058"/>
          </a:xfrm>
          <a:prstGeom prst="rect">
            <a:avLst/>
          </a:prstGeom>
          <a:ln>
            <a:solidFill>
              <a:schemeClr val="accent1">
                <a:lumMod val="75000"/>
              </a:schemeClr>
            </a:solidFill>
          </a:ln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76370970-2F0C-EC3D-EFEA-238A85D87D3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220" r="514" b="7319"/>
          <a:stretch/>
        </xdr:blipFill>
        <xdr:spPr>
          <a:xfrm>
            <a:off x="7908353" y="14491606"/>
            <a:ext cx="7777281" cy="2398260"/>
          </a:xfrm>
          <a:prstGeom prst="rect">
            <a:avLst/>
          </a:prstGeom>
          <a:ln>
            <a:solidFill>
              <a:schemeClr val="accent1">
                <a:lumMod val="75000"/>
              </a:schemeClr>
            </a:solidFill>
          </a:ln>
        </xdr:spPr>
      </xdr:pic>
      <xdr:sp macro="" textlink="">
        <xdr:nvSpPr>
          <xdr:cNvPr id="13" name="フリーフォーム: 図形 12">
            <a:extLst>
              <a:ext uri="{FF2B5EF4-FFF2-40B4-BE49-F238E27FC236}">
                <a16:creationId xmlns:a16="http://schemas.microsoft.com/office/drawing/2014/main" id="{5D780652-D963-7B60-FCF4-9D4F1C5CEA9A}"/>
              </a:ext>
            </a:extLst>
          </xdr:cNvPr>
          <xdr:cNvSpPr/>
        </xdr:nvSpPr>
        <xdr:spPr>
          <a:xfrm>
            <a:off x="8087407" y="16387636"/>
            <a:ext cx="7446334" cy="430085"/>
          </a:xfrm>
          <a:custGeom>
            <a:avLst/>
            <a:gdLst>
              <a:gd name="connsiteX0" fmla="*/ 31223 w 7864477"/>
              <a:gd name="connsiteY0" fmla="*/ 0 h 454025"/>
              <a:gd name="connsiteX1" fmla="*/ 645056 w 7864477"/>
              <a:gd name="connsiteY1" fmla="*/ 0 h 454025"/>
              <a:gd name="connsiteX2" fmla="*/ 2128777 w 7864477"/>
              <a:gd name="connsiteY2" fmla="*/ 0 h 454025"/>
              <a:gd name="connsiteX3" fmla="*/ 2188106 w 7864477"/>
              <a:gd name="connsiteY3" fmla="*/ 0 h 454025"/>
              <a:gd name="connsiteX4" fmla="*/ 2720446 w 7864477"/>
              <a:gd name="connsiteY4" fmla="*/ 0 h 454025"/>
              <a:gd name="connsiteX5" fmla="*/ 3076047 w 7864477"/>
              <a:gd name="connsiteY5" fmla="*/ 0 h 454025"/>
              <a:gd name="connsiteX6" fmla="*/ 3187171 w 7864477"/>
              <a:gd name="connsiteY6" fmla="*/ 0 h 454025"/>
              <a:gd name="connsiteX7" fmla="*/ 4880505 w 7864477"/>
              <a:gd name="connsiteY7" fmla="*/ 0 h 454025"/>
              <a:gd name="connsiteX8" fmla="*/ 4880506 w 7864477"/>
              <a:gd name="connsiteY8" fmla="*/ 1 h 454025"/>
              <a:gd name="connsiteX9" fmla="*/ 4880507 w 7864477"/>
              <a:gd name="connsiteY9" fmla="*/ 0 h 454025"/>
              <a:gd name="connsiteX10" fmla="*/ 7004177 w 7864477"/>
              <a:gd name="connsiteY10" fmla="*/ 0 h 454025"/>
              <a:gd name="connsiteX11" fmla="*/ 7382465 w 7864477"/>
              <a:gd name="connsiteY11" fmla="*/ 0 h 454025"/>
              <a:gd name="connsiteX12" fmla="*/ 7825847 w 7864477"/>
              <a:gd name="connsiteY12" fmla="*/ 0 h 454025"/>
              <a:gd name="connsiteX13" fmla="*/ 7864477 w 7864477"/>
              <a:gd name="connsiteY13" fmla="*/ 38630 h 454025"/>
              <a:gd name="connsiteX14" fmla="*/ 7864477 w 7864477"/>
              <a:gd name="connsiteY14" fmla="*/ 193145 h 454025"/>
              <a:gd name="connsiteX15" fmla="*/ 7825847 w 7864477"/>
              <a:gd name="connsiteY15" fmla="*/ 231775 h 454025"/>
              <a:gd name="connsiteX16" fmla="*/ 7419976 w 7864477"/>
              <a:gd name="connsiteY16" fmla="*/ 231775 h 454025"/>
              <a:gd name="connsiteX17" fmla="*/ 7419976 w 7864477"/>
              <a:gd name="connsiteY17" fmla="*/ 416514 h 454025"/>
              <a:gd name="connsiteX18" fmla="*/ 7382465 w 7864477"/>
              <a:gd name="connsiteY18" fmla="*/ 454025 h 454025"/>
              <a:gd name="connsiteX19" fmla="*/ 7004177 w 7864477"/>
              <a:gd name="connsiteY19" fmla="*/ 454025 h 454025"/>
              <a:gd name="connsiteX20" fmla="*/ 6966666 w 7864477"/>
              <a:gd name="connsiteY20" fmla="*/ 416514 h 454025"/>
              <a:gd name="connsiteX21" fmla="*/ 6966666 w 7864477"/>
              <a:gd name="connsiteY21" fmla="*/ 231775 h 454025"/>
              <a:gd name="connsiteX22" fmla="*/ 4918076 w 7864477"/>
              <a:gd name="connsiteY22" fmla="*/ 231775 h 454025"/>
              <a:gd name="connsiteX23" fmla="*/ 4918076 w 7864477"/>
              <a:gd name="connsiteY23" fmla="*/ 416454 h 454025"/>
              <a:gd name="connsiteX24" fmla="*/ 4880505 w 7864477"/>
              <a:gd name="connsiteY24" fmla="*/ 454025 h 454025"/>
              <a:gd name="connsiteX25" fmla="*/ 3076047 w 7864477"/>
              <a:gd name="connsiteY25" fmla="*/ 454025 h 454025"/>
              <a:gd name="connsiteX26" fmla="*/ 3038476 w 7864477"/>
              <a:gd name="connsiteY26" fmla="*/ 416454 h 454025"/>
              <a:gd name="connsiteX27" fmla="*/ 3038476 w 7864477"/>
              <a:gd name="connsiteY27" fmla="*/ 231775 h 454025"/>
              <a:gd name="connsiteX28" fmla="*/ 2720446 w 7864477"/>
              <a:gd name="connsiteY28" fmla="*/ 231775 h 454025"/>
              <a:gd name="connsiteX29" fmla="*/ 2188106 w 7864477"/>
              <a:gd name="connsiteY29" fmla="*/ 231775 h 454025"/>
              <a:gd name="connsiteX30" fmla="*/ 2160000 w 7864477"/>
              <a:gd name="connsiteY30" fmla="*/ 231775 h 454025"/>
              <a:gd name="connsiteX31" fmla="*/ 2160000 w 7864477"/>
              <a:gd name="connsiteY31" fmla="*/ 422802 h 454025"/>
              <a:gd name="connsiteX32" fmla="*/ 2128777 w 7864477"/>
              <a:gd name="connsiteY32" fmla="*/ 454025 h 454025"/>
              <a:gd name="connsiteX33" fmla="*/ 31223 w 7864477"/>
              <a:gd name="connsiteY33" fmla="*/ 454025 h 454025"/>
              <a:gd name="connsiteX34" fmla="*/ 0 w 7864477"/>
              <a:gd name="connsiteY34" fmla="*/ 422802 h 454025"/>
              <a:gd name="connsiteX35" fmla="*/ 0 w 7864477"/>
              <a:gd name="connsiteY35" fmla="*/ 31223 h 454025"/>
              <a:gd name="connsiteX36" fmla="*/ 31223 w 7864477"/>
              <a:gd name="connsiteY36" fmla="*/ 0 h 454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</a:cxnLst>
            <a:rect l="l" t="t" r="r" b="b"/>
            <a:pathLst>
              <a:path w="7864477" h="454025">
                <a:moveTo>
                  <a:pt x="31223" y="0"/>
                </a:moveTo>
                <a:lnTo>
                  <a:pt x="645056" y="0"/>
                </a:lnTo>
                <a:lnTo>
                  <a:pt x="2128777" y="0"/>
                </a:lnTo>
                <a:lnTo>
                  <a:pt x="2188106" y="0"/>
                </a:lnTo>
                <a:lnTo>
                  <a:pt x="2720446" y="0"/>
                </a:lnTo>
                <a:lnTo>
                  <a:pt x="3076047" y="0"/>
                </a:lnTo>
                <a:lnTo>
                  <a:pt x="3187171" y="0"/>
                </a:lnTo>
                <a:lnTo>
                  <a:pt x="4880505" y="0"/>
                </a:lnTo>
                <a:lnTo>
                  <a:pt x="4880506" y="1"/>
                </a:lnTo>
                <a:lnTo>
                  <a:pt x="4880507" y="0"/>
                </a:lnTo>
                <a:lnTo>
                  <a:pt x="7004177" y="0"/>
                </a:lnTo>
                <a:lnTo>
                  <a:pt x="7382465" y="0"/>
                </a:lnTo>
                <a:lnTo>
                  <a:pt x="7825847" y="0"/>
                </a:lnTo>
                <a:cubicBezTo>
                  <a:pt x="7847182" y="0"/>
                  <a:pt x="7864477" y="17295"/>
                  <a:pt x="7864477" y="38630"/>
                </a:cubicBezTo>
                <a:lnTo>
                  <a:pt x="7864477" y="193145"/>
                </a:lnTo>
                <a:cubicBezTo>
                  <a:pt x="7864477" y="214480"/>
                  <a:pt x="7847182" y="231775"/>
                  <a:pt x="7825847" y="231775"/>
                </a:cubicBezTo>
                <a:lnTo>
                  <a:pt x="7419976" y="231775"/>
                </a:lnTo>
                <a:lnTo>
                  <a:pt x="7419976" y="416514"/>
                </a:lnTo>
                <a:cubicBezTo>
                  <a:pt x="7419976" y="437231"/>
                  <a:pt x="7403182" y="454025"/>
                  <a:pt x="7382465" y="454025"/>
                </a:cubicBezTo>
                <a:lnTo>
                  <a:pt x="7004177" y="454025"/>
                </a:lnTo>
                <a:cubicBezTo>
                  <a:pt x="6983460" y="454025"/>
                  <a:pt x="6966666" y="437231"/>
                  <a:pt x="6966666" y="416514"/>
                </a:cubicBezTo>
                <a:lnTo>
                  <a:pt x="6966666" y="231775"/>
                </a:lnTo>
                <a:lnTo>
                  <a:pt x="4918076" y="231775"/>
                </a:lnTo>
                <a:lnTo>
                  <a:pt x="4918076" y="416454"/>
                </a:lnTo>
                <a:cubicBezTo>
                  <a:pt x="4918076" y="437204"/>
                  <a:pt x="4901255" y="454025"/>
                  <a:pt x="4880505" y="454025"/>
                </a:cubicBezTo>
                <a:lnTo>
                  <a:pt x="3076047" y="454025"/>
                </a:lnTo>
                <a:cubicBezTo>
                  <a:pt x="3055297" y="454025"/>
                  <a:pt x="3038476" y="437204"/>
                  <a:pt x="3038476" y="416454"/>
                </a:cubicBezTo>
                <a:lnTo>
                  <a:pt x="3038476" y="231775"/>
                </a:lnTo>
                <a:lnTo>
                  <a:pt x="2720446" y="231775"/>
                </a:lnTo>
                <a:lnTo>
                  <a:pt x="2188106" y="231775"/>
                </a:lnTo>
                <a:lnTo>
                  <a:pt x="2160000" y="231775"/>
                </a:lnTo>
                <a:lnTo>
                  <a:pt x="2160000" y="422802"/>
                </a:lnTo>
                <a:cubicBezTo>
                  <a:pt x="2160000" y="440046"/>
                  <a:pt x="2146021" y="454025"/>
                  <a:pt x="2128777" y="454025"/>
                </a:cubicBezTo>
                <a:lnTo>
                  <a:pt x="31223" y="454025"/>
                </a:lnTo>
                <a:cubicBezTo>
                  <a:pt x="13979" y="454025"/>
                  <a:pt x="0" y="440046"/>
                  <a:pt x="0" y="422802"/>
                </a:cubicBezTo>
                <a:lnTo>
                  <a:pt x="0" y="31223"/>
                </a:lnTo>
                <a:cubicBezTo>
                  <a:pt x="0" y="13979"/>
                  <a:pt x="13979" y="0"/>
                  <a:pt x="31223" y="0"/>
                </a:cubicBezTo>
                <a:close/>
              </a:path>
            </a:pathLst>
          </a:custGeom>
          <a:noFill/>
          <a:ln w="28575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5" name="フリーフォーム: 図形 14">
            <a:extLst>
              <a:ext uri="{FF2B5EF4-FFF2-40B4-BE49-F238E27FC236}">
                <a16:creationId xmlns:a16="http://schemas.microsoft.com/office/drawing/2014/main" id="{796A8B49-EBA6-8B8B-D870-E85E6688EA7B}"/>
              </a:ext>
            </a:extLst>
          </xdr:cNvPr>
          <xdr:cNvSpPr/>
        </xdr:nvSpPr>
        <xdr:spPr>
          <a:xfrm>
            <a:off x="8060402" y="13654768"/>
            <a:ext cx="6784311" cy="437499"/>
          </a:xfrm>
          <a:custGeom>
            <a:avLst/>
            <a:gdLst>
              <a:gd name="connsiteX0" fmla="*/ 74450 w 7212330"/>
              <a:gd name="connsiteY0" fmla="*/ 0 h 446690"/>
              <a:gd name="connsiteX1" fmla="*/ 322364 w 7212330"/>
              <a:gd name="connsiteY1" fmla="*/ 0 h 446690"/>
              <a:gd name="connsiteX2" fmla="*/ 2405860 w 7212330"/>
              <a:gd name="connsiteY2" fmla="*/ 0 h 446690"/>
              <a:gd name="connsiteX3" fmla="*/ 2517141 w 7212330"/>
              <a:gd name="connsiteY3" fmla="*/ 0 h 446690"/>
              <a:gd name="connsiteX4" fmla="*/ 2729446 w 7212330"/>
              <a:gd name="connsiteY4" fmla="*/ 0 h 446690"/>
              <a:gd name="connsiteX5" fmla="*/ 3575051 w 7212330"/>
              <a:gd name="connsiteY5" fmla="*/ 0 h 446690"/>
              <a:gd name="connsiteX6" fmla="*/ 3738879 w 7212330"/>
              <a:gd name="connsiteY6" fmla="*/ 0 h 446690"/>
              <a:gd name="connsiteX7" fmla="*/ 4902201 w 7212330"/>
              <a:gd name="connsiteY7" fmla="*/ 0 h 446690"/>
              <a:gd name="connsiteX8" fmla="*/ 5195569 w 7212330"/>
              <a:gd name="connsiteY8" fmla="*/ 0 h 446690"/>
              <a:gd name="connsiteX9" fmla="*/ 7175499 w 7212330"/>
              <a:gd name="connsiteY9" fmla="*/ 0 h 446690"/>
              <a:gd name="connsiteX10" fmla="*/ 7212330 w 7212330"/>
              <a:gd name="connsiteY10" fmla="*/ 36831 h 446690"/>
              <a:gd name="connsiteX11" fmla="*/ 7212330 w 7212330"/>
              <a:gd name="connsiteY11" fmla="*/ 184149 h 446690"/>
              <a:gd name="connsiteX12" fmla="*/ 7175499 w 7212330"/>
              <a:gd name="connsiteY12" fmla="*/ 220980 h 446690"/>
              <a:gd name="connsiteX13" fmla="*/ 5269230 w 7212330"/>
              <a:gd name="connsiteY13" fmla="*/ 220980 h 446690"/>
              <a:gd name="connsiteX14" fmla="*/ 5269230 w 7212330"/>
              <a:gd name="connsiteY14" fmla="*/ 368299 h 446690"/>
              <a:gd name="connsiteX15" fmla="*/ 5195569 w 7212330"/>
              <a:gd name="connsiteY15" fmla="*/ 441960 h 446690"/>
              <a:gd name="connsiteX16" fmla="*/ 3575051 w 7212330"/>
              <a:gd name="connsiteY16" fmla="*/ 441960 h 446690"/>
              <a:gd name="connsiteX17" fmla="*/ 3501390 w 7212330"/>
              <a:gd name="connsiteY17" fmla="*/ 368299 h 446690"/>
              <a:gd name="connsiteX18" fmla="*/ 3501390 w 7212330"/>
              <a:gd name="connsiteY18" fmla="*/ 220980 h 446690"/>
              <a:gd name="connsiteX19" fmla="*/ 2517141 w 7212330"/>
              <a:gd name="connsiteY19" fmla="*/ 220980 h 446690"/>
              <a:gd name="connsiteX20" fmla="*/ 2513996 w 7212330"/>
              <a:gd name="connsiteY20" fmla="*/ 219677 h 446690"/>
              <a:gd name="connsiteX21" fmla="*/ 2480310 w 7212330"/>
              <a:gd name="connsiteY21" fmla="*/ 219677 h 446690"/>
              <a:gd name="connsiteX22" fmla="*/ 2480310 w 7212330"/>
              <a:gd name="connsiteY22" fmla="*/ 372240 h 446690"/>
              <a:gd name="connsiteX23" fmla="*/ 2405860 w 7212330"/>
              <a:gd name="connsiteY23" fmla="*/ 446690 h 446690"/>
              <a:gd name="connsiteX24" fmla="*/ 74450 w 7212330"/>
              <a:gd name="connsiteY24" fmla="*/ 446690 h 446690"/>
              <a:gd name="connsiteX25" fmla="*/ 0 w 7212330"/>
              <a:gd name="connsiteY25" fmla="*/ 372240 h 446690"/>
              <a:gd name="connsiteX26" fmla="*/ 0 w 7212330"/>
              <a:gd name="connsiteY26" fmla="*/ 74450 h 446690"/>
              <a:gd name="connsiteX27" fmla="*/ 74450 w 7212330"/>
              <a:gd name="connsiteY27" fmla="*/ 0 h 4466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</a:cxnLst>
            <a:rect l="l" t="t" r="r" b="b"/>
            <a:pathLst>
              <a:path w="7212330" h="446690">
                <a:moveTo>
                  <a:pt x="74450" y="0"/>
                </a:moveTo>
                <a:lnTo>
                  <a:pt x="322364" y="0"/>
                </a:lnTo>
                <a:lnTo>
                  <a:pt x="2405860" y="0"/>
                </a:lnTo>
                <a:lnTo>
                  <a:pt x="2517141" y="0"/>
                </a:lnTo>
                <a:lnTo>
                  <a:pt x="2729446" y="0"/>
                </a:lnTo>
                <a:lnTo>
                  <a:pt x="3575051" y="0"/>
                </a:lnTo>
                <a:lnTo>
                  <a:pt x="3738879" y="0"/>
                </a:lnTo>
                <a:lnTo>
                  <a:pt x="4902201" y="0"/>
                </a:lnTo>
                <a:lnTo>
                  <a:pt x="5195569" y="0"/>
                </a:lnTo>
                <a:lnTo>
                  <a:pt x="7175499" y="0"/>
                </a:lnTo>
                <a:cubicBezTo>
                  <a:pt x="7195840" y="0"/>
                  <a:pt x="7212330" y="16490"/>
                  <a:pt x="7212330" y="36831"/>
                </a:cubicBezTo>
                <a:lnTo>
                  <a:pt x="7212330" y="184149"/>
                </a:lnTo>
                <a:cubicBezTo>
                  <a:pt x="7212330" y="204490"/>
                  <a:pt x="7195840" y="220980"/>
                  <a:pt x="7175499" y="220980"/>
                </a:cubicBezTo>
                <a:lnTo>
                  <a:pt x="5269230" y="220980"/>
                </a:lnTo>
                <a:lnTo>
                  <a:pt x="5269230" y="368299"/>
                </a:lnTo>
                <a:cubicBezTo>
                  <a:pt x="5269230" y="408981"/>
                  <a:pt x="5236251" y="441960"/>
                  <a:pt x="5195569" y="441960"/>
                </a:cubicBezTo>
                <a:lnTo>
                  <a:pt x="3575051" y="441960"/>
                </a:lnTo>
                <a:cubicBezTo>
                  <a:pt x="3534369" y="441960"/>
                  <a:pt x="3501390" y="408981"/>
                  <a:pt x="3501390" y="368299"/>
                </a:cubicBezTo>
                <a:lnTo>
                  <a:pt x="3501390" y="220980"/>
                </a:lnTo>
                <a:lnTo>
                  <a:pt x="2517141" y="220980"/>
                </a:lnTo>
                <a:lnTo>
                  <a:pt x="2513996" y="219677"/>
                </a:lnTo>
                <a:lnTo>
                  <a:pt x="2480310" y="219677"/>
                </a:lnTo>
                <a:lnTo>
                  <a:pt x="2480310" y="372240"/>
                </a:lnTo>
                <a:cubicBezTo>
                  <a:pt x="2480310" y="413358"/>
                  <a:pt x="2446978" y="446690"/>
                  <a:pt x="2405860" y="446690"/>
                </a:cubicBezTo>
                <a:lnTo>
                  <a:pt x="74450" y="446690"/>
                </a:lnTo>
                <a:cubicBezTo>
                  <a:pt x="33332" y="446690"/>
                  <a:pt x="0" y="413358"/>
                  <a:pt x="0" y="372240"/>
                </a:cubicBezTo>
                <a:lnTo>
                  <a:pt x="0" y="74450"/>
                </a:lnTo>
                <a:cubicBezTo>
                  <a:pt x="0" y="33332"/>
                  <a:pt x="33332" y="0"/>
                  <a:pt x="74450" y="0"/>
                </a:cubicBezTo>
                <a:close/>
              </a:path>
            </a:pathLst>
          </a:custGeom>
          <a:noFill/>
          <a:ln w="28575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6" name="矢印: 左 15">
            <a:extLst>
              <a:ext uri="{FF2B5EF4-FFF2-40B4-BE49-F238E27FC236}">
                <a16:creationId xmlns:a16="http://schemas.microsoft.com/office/drawing/2014/main" id="{746CB695-A0B5-2F95-2088-6EB9E7386381}"/>
              </a:ext>
            </a:extLst>
          </xdr:cNvPr>
          <xdr:cNvSpPr/>
        </xdr:nvSpPr>
        <xdr:spPr>
          <a:xfrm rot="20128650">
            <a:off x="14842177" y="13295697"/>
            <a:ext cx="633776" cy="431810"/>
          </a:xfrm>
          <a:prstGeom prst="leftArrow">
            <a:avLst/>
          </a:prstGeom>
          <a:solidFill>
            <a:srgbClr val="FF7C80"/>
          </a:solidFill>
          <a:ln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矢印: 左 16">
            <a:extLst>
              <a:ext uri="{FF2B5EF4-FFF2-40B4-BE49-F238E27FC236}">
                <a16:creationId xmlns:a16="http://schemas.microsoft.com/office/drawing/2014/main" id="{4F7FE795-BF29-8D29-6085-750A18844377}"/>
              </a:ext>
            </a:extLst>
          </xdr:cNvPr>
          <xdr:cNvSpPr/>
        </xdr:nvSpPr>
        <xdr:spPr>
          <a:xfrm rot="18000000">
            <a:off x="15164881" y="15853995"/>
            <a:ext cx="633777" cy="431809"/>
          </a:xfrm>
          <a:prstGeom prst="leftArrow">
            <a:avLst/>
          </a:prstGeom>
          <a:solidFill>
            <a:srgbClr val="FF7C80"/>
          </a:solidFill>
          <a:ln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</xdr:colOff>
      <xdr:row>4</xdr:row>
      <xdr:rowOff>1</xdr:rowOff>
    </xdr:from>
    <xdr:to>
      <xdr:col>30</xdr:col>
      <xdr:colOff>9526</xdr:colOff>
      <xdr:row>5</xdr:row>
      <xdr:rowOff>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5784C899-9111-04E1-5A39-977959E798C7}"/>
            </a:ext>
          </a:extLst>
        </xdr:cNvPr>
        <xdr:cNvSpPr/>
      </xdr:nvSpPr>
      <xdr:spPr>
        <a:xfrm>
          <a:off x="7993674" y="974482"/>
          <a:ext cx="2940294" cy="476250"/>
        </a:xfrm>
        <a:prstGeom prst="roundRect">
          <a:avLst>
            <a:gd name="adj" fmla="val 4077"/>
          </a:avLst>
        </a:prstGeom>
        <a:noFill/>
        <a:ln w="3810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36</xdr:col>
      <xdr:colOff>643496</xdr:colOff>
      <xdr:row>12</xdr:row>
      <xdr:rowOff>16077</xdr:rowOff>
    </xdr:from>
    <xdr:to>
      <xdr:col>86</xdr:col>
      <xdr:colOff>85725</xdr:colOff>
      <xdr:row>35</xdr:row>
      <xdr:rowOff>190501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CE38E903-F42B-57EE-CA3B-42D3221943ED}"/>
            </a:ext>
          </a:extLst>
        </xdr:cNvPr>
        <xdr:cNvGrpSpPr/>
      </xdr:nvGrpSpPr>
      <xdr:grpSpPr>
        <a:xfrm>
          <a:off x="12197321" y="3483177"/>
          <a:ext cx="11424679" cy="6308524"/>
          <a:chOff x="12205607" y="830033"/>
          <a:chExt cx="11375572" cy="5238752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1C97FF92-83BC-BACB-BDEA-991494CF0E27}"/>
              </a:ext>
            </a:extLst>
          </xdr:cNvPr>
          <xdr:cNvGrpSpPr/>
        </xdr:nvGrpSpPr>
        <xdr:grpSpPr>
          <a:xfrm>
            <a:off x="12205607" y="830033"/>
            <a:ext cx="11375572" cy="5238752"/>
            <a:chOff x="12423321" y="258534"/>
            <a:chExt cx="11375572" cy="5197931"/>
          </a:xfrm>
        </xdr:grpSpPr>
        <xdr:sp macro="" textlink="">
          <xdr:nvSpPr>
            <xdr:cNvPr id="14" name="四角形: 角を丸くする 13">
              <a:extLst>
                <a:ext uri="{FF2B5EF4-FFF2-40B4-BE49-F238E27FC236}">
                  <a16:creationId xmlns:a16="http://schemas.microsoft.com/office/drawing/2014/main" id="{5CC725BC-F153-1189-A542-09E3B61D8607}"/>
                </a:ext>
              </a:extLst>
            </xdr:cNvPr>
            <xdr:cNvSpPr/>
          </xdr:nvSpPr>
          <xdr:spPr>
            <a:xfrm>
              <a:off x="12423321" y="258534"/>
              <a:ext cx="11375572" cy="5197931"/>
            </a:xfrm>
            <a:prstGeom prst="roundRect">
              <a:avLst>
                <a:gd name="adj" fmla="val 3290"/>
              </a:avLst>
            </a:prstGeom>
            <a:solidFill>
              <a:schemeClr val="bg1">
                <a:lumMod val="95000"/>
              </a:schemeClr>
            </a:solidFill>
            <a:ln w="38100">
              <a:solidFill>
                <a:srgbClr val="0070C0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BAFE364D-3D31-1237-E5BC-6FD36A1D44DF}"/>
                </a:ext>
              </a:extLst>
            </xdr:cNvPr>
            <xdr:cNvGrpSpPr/>
          </xdr:nvGrpSpPr>
          <xdr:grpSpPr>
            <a:xfrm>
              <a:off x="12790713" y="898071"/>
              <a:ext cx="10722429" cy="4422322"/>
              <a:chOff x="13076463" y="721178"/>
              <a:chExt cx="10722429" cy="4422322"/>
            </a:xfrm>
          </xdr:grpSpPr>
          <xdr:grpSp>
            <xdr:nvGrpSpPr>
              <xdr:cNvPr id="6" name="グループ化 5">
                <a:extLst>
                  <a:ext uri="{FF2B5EF4-FFF2-40B4-BE49-F238E27FC236}">
                    <a16:creationId xmlns:a16="http://schemas.microsoft.com/office/drawing/2014/main" id="{13F2BB35-6872-98A4-D589-0CAAA97FCEC3}"/>
                  </a:ext>
                </a:extLst>
              </xdr:cNvPr>
              <xdr:cNvGrpSpPr/>
            </xdr:nvGrpSpPr>
            <xdr:grpSpPr>
              <a:xfrm>
                <a:off x="13076463" y="721178"/>
                <a:ext cx="7911103" cy="4422322"/>
                <a:chOff x="13035643" y="1325098"/>
                <a:chExt cx="7271317" cy="4064680"/>
              </a:xfrm>
            </xdr:grpSpPr>
            <xdr:pic>
              <xdr:nvPicPr>
                <xdr:cNvPr id="3" name="図 2" descr="テーブル&#10;&#10;自動的に生成された説明">
                  <a:extLst>
                    <a:ext uri="{FF2B5EF4-FFF2-40B4-BE49-F238E27FC236}">
                      <a16:creationId xmlns:a16="http://schemas.microsoft.com/office/drawing/2014/main" id="{F8327BCD-2F4E-57FB-135C-9D085B9F3739}"/>
                    </a:ext>
                  </a:extLst>
                </xdr:cNvPr>
                <xdr:cNvPicPr>
                  <a:picLocks noChangeAspect="1"/>
                </xdr:cNvPicPr>
              </xdr:nvPicPr>
              <xdr:blipFill rotWithShape="1"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t="-1246" b="-1"/>
                <a:stretch/>
              </xdr:blipFill>
              <xdr:spPr>
                <a:xfrm>
                  <a:off x="13035643" y="1325098"/>
                  <a:ext cx="7271317" cy="4064680"/>
                </a:xfrm>
                <a:prstGeom prst="rect">
                  <a:avLst/>
                </a:prstGeom>
              </xdr:spPr>
            </xdr:pic>
            <xdr:sp macro="" textlink="">
              <xdr:nvSpPr>
                <xdr:cNvPr id="4" name="フリーフォーム: 図形 3">
                  <a:extLst>
                    <a:ext uri="{FF2B5EF4-FFF2-40B4-BE49-F238E27FC236}">
                      <a16:creationId xmlns:a16="http://schemas.microsoft.com/office/drawing/2014/main" id="{DF223D27-B662-982E-B1FA-164108428EF0}"/>
                    </a:ext>
                  </a:extLst>
                </xdr:cNvPr>
                <xdr:cNvSpPr/>
              </xdr:nvSpPr>
              <xdr:spPr>
                <a:xfrm>
                  <a:off x="14248550" y="2815942"/>
                  <a:ext cx="5193393" cy="381907"/>
                </a:xfrm>
                <a:custGeom>
                  <a:avLst/>
                  <a:gdLst>
                    <a:gd name="connsiteX0" fmla="*/ 61385 w 5226050"/>
                    <a:gd name="connsiteY0" fmla="*/ 0 h 368300"/>
                    <a:gd name="connsiteX1" fmla="*/ 1860551 w 5226050"/>
                    <a:gd name="connsiteY1" fmla="*/ 0 h 368300"/>
                    <a:gd name="connsiteX2" fmla="*/ 1881715 w 5226050"/>
                    <a:gd name="connsiteY2" fmla="*/ 0 h 368300"/>
                    <a:gd name="connsiteX3" fmla="*/ 3001435 w 5226050"/>
                    <a:gd name="connsiteY3" fmla="*/ 0 h 368300"/>
                    <a:gd name="connsiteX4" fmla="*/ 3047999 w 5226050"/>
                    <a:gd name="connsiteY4" fmla="*/ 0 h 368300"/>
                    <a:gd name="connsiteX5" fmla="*/ 4006851 w 5226050"/>
                    <a:gd name="connsiteY5" fmla="*/ 0 h 368300"/>
                    <a:gd name="connsiteX6" fmla="*/ 4028015 w 5226050"/>
                    <a:gd name="connsiteY6" fmla="*/ 0 h 368300"/>
                    <a:gd name="connsiteX7" fmla="*/ 5194299 w 5226050"/>
                    <a:gd name="connsiteY7" fmla="*/ 0 h 368300"/>
                    <a:gd name="connsiteX8" fmla="*/ 5226050 w 5226050"/>
                    <a:gd name="connsiteY8" fmla="*/ 31751 h 368300"/>
                    <a:gd name="connsiteX9" fmla="*/ 5226050 w 5226050"/>
                    <a:gd name="connsiteY9" fmla="*/ 158749 h 368300"/>
                    <a:gd name="connsiteX10" fmla="*/ 5194299 w 5226050"/>
                    <a:gd name="connsiteY10" fmla="*/ 190500 h 368300"/>
                    <a:gd name="connsiteX11" fmla="*/ 4089400 w 5226050"/>
                    <a:gd name="connsiteY11" fmla="*/ 190500 h 368300"/>
                    <a:gd name="connsiteX12" fmla="*/ 4089400 w 5226050"/>
                    <a:gd name="connsiteY12" fmla="*/ 306915 h 368300"/>
                    <a:gd name="connsiteX13" fmla="*/ 4028015 w 5226050"/>
                    <a:gd name="connsiteY13" fmla="*/ 368300 h 368300"/>
                    <a:gd name="connsiteX14" fmla="*/ 3001435 w 5226050"/>
                    <a:gd name="connsiteY14" fmla="*/ 368300 h 368300"/>
                    <a:gd name="connsiteX15" fmla="*/ 2940050 w 5226050"/>
                    <a:gd name="connsiteY15" fmla="*/ 306915 h 368300"/>
                    <a:gd name="connsiteX16" fmla="*/ 2940050 w 5226050"/>
                    <a:gd name="connsiteY16" fmla="*/ 190500 h 368300"/>
                    <a:gd name="connsiteX17" fmla="*/ 1943100 w 5226050"/>
                    <a:gd name="connsiteY17" fmla="*/ 190500 h 368300"/>
                    <a:gd name="connsiteX18" fmla="*/ 1943100 w 5226050"/>
                    <a:gd name="connsiteY18" fmla="*/ 306915 h 368300"/>
                    <a:gd name="connsiteX19" fmla="*/ 1881715 w 5226050"/>
                    <a:gd name="connsiteY19" fmla="*/ 368300 h 368300"/>
                    <a:gd name="connsiteX20" fmla="*/ 61385 w 5226050"/>
                    <a:gd name="connsiteY20" fmla="*/ 368300 h 368300"/>
                    <a:gd name="connsiteX21" fmla="*/ 0 w 5226050"/>
                    <a:gd name="connsiteY21" fmla="*/ 306915 h 368300"/>
                    <a:gd name="connsiteX22" fmla="*/ 0 w 5226050"/>
                    <a:gd name="connsiteY22" fmla="*/ 61385 h 368300"/>
                    <a:gd name="connsiteX23" fmla="*/ 61385 w 5226050"/>
                    <a:gd name="connsiteY23" fmla="*/ 0 h 3683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</a:cxnLst>
                  <a:rect l="l" t="t" r="r" b="b"/>
                  <a:pathLst>
                    <a:path w="5226050" h="368300">
                      <a:moveTo>
                        <a:pt x="61385" y="0"/>
                      </a:moveTo>
                      <a:lnTo>
                        <a:pt x="1860551" y="0"/>
                      </a:lnTo>
                      <a:lnTo>
                        <a:pt x="1881715" y="0"/>
                      </a:lnTo>
                      <a:lnTo>
                        <a:pt x="3001435" y="0"/>
                      </a:lnTo>
                      <a:lnTo>
                        <a:pt x="3047999" y="0"/>
                      </a:lnTo>
                      <a:lnTo>
                        <a:pt x="4006851" y="0"/>
                      </a:lnTo>
                      <a:lnTo>
                        <a:pt x="4028015" y="0"/>
                      </a:lnTo>
                      <a:lnTo>
                        <a:pt x="5194299" y="0"/>
                      </a:lnTo>
                      <a:cubicBezTo>
                        <a:pt x="5211835" y="0"/>
                        <a:pt x="5226050" y="14215"/>
                        <a:pt x="5226050" y="31751"/>
                      </a:cubicBezTo>
                      <a:lnTo>
                        <a:pt x="5226050" y="158749"/>
                      </a:lnTo>
                      <a:cubicBezTo>
                        <a:pt x="5226050" y="176285"/>
                        <a:pt x="5211835" y="190500"/>
                        <a:pt x="5194299" y="190500"/>
                      </a:cubicBezTo>
                      <a:lnTo>
                        <a:pt x="4089400" y="190500"/>
                      </a:lnTo>
                      <a:lnTo>
                        <a:pt x="4089400" y="306915"/>
                      </a:lnTo>
                      <a:cubicBezTo>
                        <a:pt x="4089400" y="340817"/>
                        <a:pt x="4061917" y="368300"/>
                        <a:pt x="4028015" y="368300"/>
                      </a:cubicBezTo>
                      <a:lnTo>
                        <a:pt x="3001435" y="368300"/>
                      </a:lnTo>
                      <a:cubicBezTo>
                        <a:pt x="2967533" y="368300"/>
                        <a:pt x="2940050" y="340817"/>
                        <a:pt x="2940050" y="306915"/>
                      </a:cubicBezTo>
                      <a:lnTo>
                        <a:pt x="2940050" y="190500"/>
                      </a:lnTo>
                      <a:lnTo>
                        <a:pt x="1943100" y="190500"/>
                      </a:lnTo>
                      <a:lnTo>
                        <a:pt x="1943100" y="306915"/>
                      </a:lnTo>
                      <a:cubicBezTo>
                        <a:pt x="1943100" y="340817"/>
                        <a:pt x="1915617" y="368300"/>
                        <a:pt x="1881715" y="368300"/>
                      </a:cubicBezTo>
                      <a:lnTo>
                        <a:pt x="61385" y="368300"/>
                      </a:lnTo>
                      <a:cubicBezTo>
                        <a:pt x="27483" y="368300"/>
                        <a:pt x="0" y="340817"/>
                        <a:pt x="0" y="306915"/>
                      </a:cubicBezTo>
                      <a:lnTo>
                        <a:pt x="0" y="61385"/>
                      </a:lnTo>
                      <a:cubicBezTo>
                        <a:pt x="0" y="27483"/>
                        <a:pt x="27483" y="0"/>
                        <a:pt x="61385" y="0"/>
                      </a:cubicBezTo>
                      <a:close/>
                    </a:path>
                  </a:pathLst>
                </a:custGeom>
                <a:noFill/>
                <a:ln w="38100">
                  <a:solidFill>
                    <a:srgbClr val="FF7C8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>
                  <a:noAutofit/>
                </a:bodyPr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5" name="フリーフォーム: 図形 4">
                  <a:extLst>
                    <a:ext uri="{FF2B5EF4-FFF2-40B4-BE49-F238E27FC236}">
                      <a16:creationId xmlns:a16="http://schemas.microsoft.com/office/drawing/2014/main" id="{8994492A-2B11-FD59-EC02-0BAE7CE4B6E6}"/>
                    </a:ext>
                  </a:extLst>
                </xdr:cNvPr>
                <xdr:cNvSpPr/>
              </xdr:nvSpPr>
              <xdr:spPr>
                <a:xfrm>
                  <a:off x="14405940" y="4207861"/>
                  <a:ext cx="5080453" cy="987516"/>
                </a:xfrm>
                <a:custGeom>
                  <a:avLst/>
                  <a:gdLst>
                    <a:gd name="connsiteX0" fmla="*/ 3843056 w 5111750"/>
                    <a:gd name="connsiteY0" fmla="*/ 0 h 960302"/>
                    <a:gd name="connsiteX1" fmla="*/ 5008844 w 5111750"/>
                    <a:gd name="connsiteY1" fmla="*/ 0 h 960302"/>
                    <a:gd name="connsiteX2" fmla="*/ 5111750 w 5111750"/>
                    <a:gd name="connsiteY2" fmla="*/ 102906 h 960302"/>
                    <a:gd name="connsiteX3" fmla="*/ 5111750 w 5111750"/>
                    <a:gd name="connsiteY3" fmla="*/ 857396 h 960302"/>
                    <a:gd name="connsiteX4" fmla="*/ 5008844 w 5111750"/>
                    <a:gd name="connsiteY4" fmla="*/ 960302 h 960302"/>
                    <a:gd name="connsiteX5" fmla="*/ 3843056 w 5111750"/>
                    <a:gd name="connsiteY5" fmla="*/ 960302 h 960302"/>
                    <a:gd name="connsiteX6" fmla="*/ 3740150 w 5111750"/>
                    <a:gd name="connsiteY6" fmla="*/ 857396 h 960302"/>
                    <a:gd name="connsiteX7" fmla="*/ 3740150 w 5111750"/>
                    <a:gd name="connsiteY7" fmla="*/ 623752 h 960302"/>
                    <a:gd name="connsiteX8" fmla="*/ 2420472 w 5111750"/>
                    <a:gd name="connsiteY8" fmla="*/ 623752 h 960302"/>
                    <a:gd name="connsiteX9" fmla="*/ 2373268 w 5111750"/>
                    <a:gd name="connsiteY9" fmla="*/ 623752 h 960302"/>
                    <a:gd name="connsiteX10" fmla="*/ 49168 w 5111750"/>
                    <a:gd name="connsiteY10" fmla="*/ 623752 h 960302"/>
                    <a:gd name="connsiteX11" fmla="*/ 0 w 5111750"/>
                    <a:gd name="connsiteY11" fmla="*/ 574584 h 960302"/>
                    <a:gd name="connsiteX12" fmla="*/ 0 w 5111750"/>
                    <a:gd name="connsiteY12" fmla="*/ 377918 h 960302"/>
                    <a:gd name="connsiteX13" fmla="*/ 49168 w 5111750"/>
                    <a:gd name="connsiteY13" fmla="*/ 328750 h 960302"/>
                    <a:gd name="connsiteX14" fmla="*/ 2373268 w 5111750"/>
                    <a:gd name="connsiteY14" fmla="*/ 328750 h 960302"/>
                    <a:gd name="connsiteX15" fmla="*/ 2420472 w 5111750"/>
                    <a:gd name="connsiteY15" fmla="*/ 328750 h 960302"/>
                    <a:gd name="connsiteX16" fmla="*/ 3740150 w 5111750"/>
                    <a:gd name="connsiteY16" fmla="*/ 328750 h 960302"/>
                    <a:gd name="connsiteX17" fmla="*/ 3740150 w 5111750"/>
                    <a:gd name="connsiteY17" fmla="*/ 102906 h 960302"/>
                    <a:gd name="connsiteX18" fmla="*/ 3843056 w 5111750"/>
                    <a:gd name="connsiteY18" fmla="*/ 0 h 96030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</a:cxnLst>
                  <a:rect l="l" t="t" r="r" b="b"/>
                  <a:pathLst>
                    <a:path w="5111750" h="960302">
                      <a:moveTo>
                        <a:pt x="3843056" y="0"/>
                      </a:moveTo>
                      <a:lnTo>
                        <a:pt x="5008844" y="0"/>
                      </a:lnTo>
                      <a:cubicBezTo>
                        <a:pt x="5065677" y="0"/>
                        <a:pt x="5111750" y="46073"/>
                        <a:pt x="5111750" y="102906"/>
                      </a:cubicBezTo>
                      <a:lnTo>
                        <a:pt x="5111750" y="857396"/>
                      </a:lnTo>
                      <a:cubicBezTo>
                        <a:pt x="5111750" y="914229"/>
                        <a:pt x="5065677" y="960302"/>
                        <a:pt x="5008844" y="960302"/>
                      </a:cubicBezTo>
                      <a:lnTo>
                        <a:pt x="3843056" y="960302"/>
                      </a:lnTo>
                      <a:cubicBezTo>
                        <a:pt x="3786223" y="960302"/>
                        <a:pt x="3740150" y="914229"/>
                        <a:pt x="3740150" y="857396"/>
                      </a:cubicBezTo>
                      <a:lnTo>
                        <a:pt x="3740150" y="623752"/>
                      </a:lnTo>
                      <a:lnTo>
                        <a:pt x="2420472" y="623752"/>
                      </a:lnTo>
                      <a:lnTo>
                        <a:pt x="2373268" y="623752"/>
                      </a:lnTo>
                      <a:lnTo>
                        <a:pt x="49168" y="623752"/>
                      </a:lnTo>
                      <a:cubicBezTo>
                        <a:pt x="22013" y="623752"/>
                        <a:pt x="0" y="601739"/>
                        <a:pt x="0" y="574584"/>
                      </a:cubicBezTo>
                      <a:lnTo>
                        <a:pt x="0" y="377918"/>
                      </a:lnTo>
                      <a:cubicBezTo>
                        <a:pt x="0" y="350763"/>
                        <a:pt x="22013" y="328750"/>
                        <a:pt x="49168" y="328750"/>
                      </a:cubicBezTo>
                      <a:lnTo>
                        <a:pt x="2373268" y="328750"/>
                      </a:lnTo>
                      <a:lnTo>
                        <a:pt x="2420472" y="328750"/>
                      </a:lnTo>
                      <a:lnTo>
                        <a:pt x="3740150" y="328750"/>
                      </a:lnTo>
                      <a:lnTo>
                        <a:pt x="3740150" y="102906"/>
                      </a:lnTo>
                      <a:cubicBezTo>
                        <a:pt x="3740150" y="46073"/>
                        <a:pt x="3786223" y="0"/>
                        <a:pt x="3843056" y="0"/>
                      </a:cubicBezTo>
                      <a:close/>
                    </a:path>
                  </a:pathLst>
                </a:custGeom>
                <a:noFill/>
                <a:ln w="38100">
                  <a:solidFill>
                    <a:srgbClr val="FF7C8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>
                  <a:noAutofit/>
                </a:bodyPr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</xdr:grpSp>
          <xdr:sp macro="" textlink="">
            <xdr:nvSpPr>
              <xdr:cNvPr id="7" name="正方形/長方形 6">
                <a:extLst>
                  <a:ext uri="{FF2B5EF4-FFF2-40B4-BE49-F238E27FC236}">
                    <a16:creationId xmlns:a16="http://schemas.microsoft.com/office/drawing/2014/main" id="{1A47732A-A86D-3811-E046-FC26AA961BD9}"/>
                  </a:ext>
                </a:extLst>
              </xdr:cNvPr>
              <xdr:cNvSpPr/>
            </xdr:nvSpPr>
            <xdr:spPr>
              <a:xfrm>
                <a:off x="20995820" y="1609324"/>
                <a:ext cx="2775857" cy="496661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rgbClr val="0070C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1400">
                    <a:solidFill>
                      <a:srgbClr val="0070C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一次エネルギー消費量</a:t>
                </a:r>
              </a:p>
            </xdr:txBody>
          </xdr:sp>
          <xdr:sp macro="" textlink="">
            <xdr:nvSpPr>
              <xdr:cNvPr id="8" name="正方形/長方形 7">
                <a:extLst>
                  <a:ext uri="{FF2B5EF4-FFF2-40B4-BE49-F238E27FC236}">
                    <a16:creationId xmlns:a16="http://schemas.microsoft.com/office/drawing/2014/main" id="{28957946-1894-200A-9AE1-E81C2CFF221A}"/>
                  </a:ext>
                </a:extLst>
              </xdr:cNvPr>
              <xdr:cNvSpPr/>
            </xdr:nvSpPr>
            <xdr:spPr>
              <a:xfrm>
                <a:off x="21023035" y="3245562"/>
                <a:ext cx="2775857" cy="748395"/>
              </a:xfrm>
              <a:prstGeom prst="rect">
                <a:avLst/>
              </a:prstGeom>
              <a:solidFill>
                <a:sysClr val="window" lastClr="FFFFFF"/>
              </a:solidFill>
              <a:ln>
                <a:solidFill>
                  <a:srgbClr val="0070C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tIns="0" bIns="0" rtlCol="0" anchor="ctr"/>
              <a:lstStyle/>
              <a:p>
                <a:pPr algn="ctr"/>
                <a:r>
                  <a:rPr kumimoji="1" lang="ja-JP" altLang="en-US" sz="1400">
                    <a:solidFill>
                      <a:srgbClr val="0070C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一次エネルギー消費量</a:t>
                </a:r>
                <a:endParaRPr kumimoji="1" lang="en-US" altLang="ja-JP" sz="1400">
                  <a:solidFill>
                    <a:srgbClr val="0070C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endParaRPr>
              </a:p>
              <a:p>
                <a:pPr algn="ctr"/>
                <a:r>
                  <a:rPr kumimoji="1" lang="ja-JP" altLang="en-US" sz="1400">
                    <a:solidFill>
                      <a:srgbClr val="0070C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（その他除く）</a:t>
                </a:r>
              </a:p>
            </xdr:txBody>
          </xdr:sp>
          <xdr:sp macro="" textlink="">
            <xdr:nvSpPr>
              <xdr:cNvPr id="9" name="矢印: 左 8">
                <a:extLst>
                  <a:ext uri="{FF2B5EF4-FFF2-40B4-BE49-F238E27FC236}">
                    <a16:creationId xmlns:a16="http://schemas.microsoft.com/office/drawing/2014/main" id="{10142CA1-E79F-CAE5-DEB0-A710B85F2960}"/>
                  </a:ext>
                </a:extLst>
              </xdr:cNvPr>
              <xdr:cNvSpPr/>
            </xdr:nvSpPr>
            <xdr:spPr>
              <a:xfrm rot="19808102">
                <a:off x="20020495" y="1836405"/>
                <a:ext cx="871987" cy="598715"/>
              </a:xfrm>
              <a:prstGeom prst="leftArrow">
                <a:avLst/>
              </a:prstGeom>
              <a:solidFill>
                <a:srgbClr val="FF7C80"/>
              </a:solidFill>
              <a:ln>
                <a:solidFill>
                  <a:srgbClr val="FF7C8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0" name="矢印: 左 9">
                <a:extLst>
                  <a:ext uri="{FF2B5EF4-FFF2-40B4-BE49-F238E27FC236}">
                    <a16:creationId xmlns:a16="http://schemas.microsoft.com/office/drawing/2014/main" id="{8B36E77B-B024-C098-6274-6ED2BD595CA0}"/>
                  </a:ext>
                </a:extLst>
              </xdr:cNvPr>
              <xdr:cNvSpPr/>
            </xdr:nvSpPr>
            <xdr:spPr>
              <a:xfrm rot="19808102">
                <a:off x="20047709" y="3374010"/>
                <a:ext cx="871987" cy="598715"/>
              </a:xfrm>
              <a:prstGeom prst="leftArrow">
                <a:avLst/>
              </a:prstGeom>
              <a:solidFill>
                <a:srgbClr val="FF7C80"/>
              </a:solidFill>
              <a:ln>
                <a:solidFill>
                  <a:srgbClr val="FF7C8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A07E0067-7E31-4BF9-B549-14D48D3C4B9B}"/>
              </a:ext>
            </a:extLst>
          </xdr:cNvPr>
          <xdr:cNvSpPr/>
        </xdr:nvSpPr>
        <xdr:spPr>
          <a:xfrm>
            <a:off x="12695465" y="993321"/>
            <a:ext cx="10300607" cy="466806"/>
          </a:xfrm>
          <a:prstGeom prst="roundRect">
            <a:avLst/>
          </a:prstGeom>
          <a:solidFill>
            <a:sysClr val="window" lastClr="FFFFFF"/>
          </a:solidFill>
          <a:ln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参考　｜　②　一次エネルギー消費量</a:t>
            </a:r>
            <a:r>
              <a:rPr kumimoji="1" lang="ja-JP" altLang="en-US" sz="140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計算結果から転記する数値</a:t>
            </a:r>
            <a:endPara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15DA99C3-7832-DD13-6426-487D1CE7EFE3}"/>
              </a:ext>
            </a:extLst>
          </xdr:cNvPr>
          <xdr:cNvSpPr/>
        </xdr:nvSpPr>
        <xdr:spPr>
          <a:xfrm>
            <a:off x="12573001" y="1496786"/>
            <a:ext cx="7892142" cy="4449535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25</xdr:col>
      <xdr:colOff>1</xdr:colOff>
      <xdr:row>3</xdr:row>
      <xdr:rowOff>9525</xdr:rowOff>
    </xdr:from>
    <xdr:to>
      <xdr:col>25</xdr:col>
      <xdr:colOff>791309</xdr:colOff>
      <xdr:row>4</xdr:row>
      <xdr:rowOff>476249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0EFCA6E7-8D30-4F2C-5BEE-8A191DBA4485}"/>
            </a:ext>
          </a:extLst>
        </xdr:cNvPr>
        <xdr:cNvSpPr/>
      </xdr:nvSpPr>
      <xdr:spPr>
        <a:xfrm>
          <a:off x="7195039" y="727563"/>
          <a:ext cx="791308" cy="723167"/>
        </a:xfrm>
        <a:prstGeom prst="roundRect">
          <a:avLst>
            <a:gd name="adj" fmla="val 4077"/>
          </a:avLst>
        </a:prstGeom>
        <a:noFill/>
        <a:ln w="3810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36</xdr:col>
      <xdr:colOff>667308</xdr:colOff>
      <xdr:row>0</xdr:row>
      <xdr:rowOff>235151</xdr:rowOff>
    </xdr:from>
    <xdr:to>
      <xdr:col>86</xdr:col>
      <xdr:colOff>109537</xdr:colOff>
      <xdr:row>10</xdr:row>
      <xdr:rowOff>244928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BC2375C9-79B7-371B-87D4-E3A2F1AC7846}"/>
            </a:ext>
          </a:extLst>
        </xdr:cNvPr>
        <xdr:cNvGrpSpPr/>
      </xdr:nvGrpSpPr>
      <xdr:grpSpPr>
        <a:xfrm>
          <a:off x="12221133" y="235151"/>
          <a:ext cx="11424679" cy="2943477"/>
          <a:chOff x="23169440" y="585535"/>
          <a:chExt cx="11202203" cy="2891090"/>
        </a:xfrm>
      </xdr:grpSpPr>
      <xdr:sp macro="" textlink="">
        <xdr:nvSpPr>
          <xdr:cNvPr id="53" name="四角形: 角を丸くする 52">
            <a:extLst>
              <a:ext uri="{FF2B5EF4-FFF2-40B4-BE49-F238E27FC236}">
                <a16:creationId xmlns:a16="http://schemas.microsoft.com/office/drawing/2014/main" id="{EF2C16C7-EAF3-EE2E-BDC5-AA8616D8B230}"/>
              </a:ext>
            </a:extLst>
          </xdr:cNvPr>
          <xdr:cNvSpPr/>
        </xdr:nvSpPr>
        <xdr:spPr>
          <a:xfrm>
            <a:off x="23169440" y="585535"/>
            <a:ext cx="11202203" cy="2891090"/>
          </a:xfrm>
          <a:prstGeom prst="roundRect">
            <a:avLst>
              <a:gd name="adj" fmla="val 5641"/>
            </a:avLst>
          </a:prstGeom>
          <a:solidFill>
            <a:schemeClr val="bg1">
              <a:lumMod val="95000"/>
            </a:schemeClr>
          </a:solidFill>
          <a:ln w="38100">
            <a:solidFill>
              <a:srgbClr val="0070C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" name="四角形: 角を丸くする 50">
            <a:extLst>
              <a:ext uri="{FF2B5EF4-FFF2-40B4-BE49-F238E27FC236}">
                <a16:creationId xmlns:a16="http://schemas.microsoft.com/office/drawing/2014/main" id="{1F9137FA-A2CD-F5C8-ADB4-7CB99C236DFB}"/>
              </a:ext>
            </a:extLst>
          </xdr:cNvPr>
          <xdr:cNvSpPr/>
        </xdr:nvSpPr>
        <xdr:spPr>
          <a:xfrm>
            <a:off x="23651832" y="749658"/>
            <a:ext cx="10143621" cy="469193"/>
          </a:xfrm>
          <a:prstGeom prst="roundRect">
            <a:avLst/>
          </a:prstGeom>
          <a:solidFill>
            <a:sysClr val="window" lastClr="FFFFFF"/>
          </a:solidFill>
          <a:ln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参考　｜　①　床面積の合計（一次エネルギー消費量）</a:t>
            </a:r>
            <a:endParaRPr kumimoji="1" lang="en-US" altLang="ja-JP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20" name="図 19">
            <a:extLst>
              <a:ext uri="{FF2B5EF4-FFF2-40B4-BE49-F238E27FC236}">
                <a16:creationId xmlns:a16="http://schemas.microsoft.com/office/drawing/2014/main" id="{540398E7-CD03-C729-5E0F-8B12DAB61E1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51592" r="32120" b="30211"/>
          <a:stretch/>
        </xdr:blipFill>
        <xdr:spPr>
          <a:xfrm>
            <a:off x="23804914" y="1673678"/>
            <a:ext cx="6543202" cy="1588635"/>
          </a:xfrm>
          <a:prstGeom prst="rect">
            <a:avLst/>
          </a:prstGeom>
        </xdr:spPr>
      </xdr:pic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7B66B1B2-1544-28A0-2CFC-8907496BB154}"/>
              </a:ext>
            </a:extLst>
          </xdr:cNvPr>
          <xdr:cNvSpPr/>
        </xdr:nvSpPr>
        <xdr:spPr>
          <a:xfrm>
            <a:off x="30840716" y="1916942"/>
            <a:ext cx="2740278" cy="523879"/>
          </a:xfrm>
          <a:prstGeom prst="rect">
            <a:avLst/>
          </a:prstGeom>
          <a:solidFill>
            <a:schemeClr val="bg1"/>
          </a:solidFill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>
                <a:solidFill>
                  <a:srgbClr val="0070C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床面積の合計</a:t>
            </a:r>
          </a:p>
        </xdr:txBody>
      </xdr:sp>
      <xdr:sp macro="" textlink="">
        <xdr:nvSpPr>
          <xdr:cNvPr id="58" name="矢印: 左 57">
            <a:extLst>
              <a:ext uri="{FF2B5EF4-FFF2-40B4-BE49-F238E27FC236}">
                <a16:creationId xmlns:a16="http://schemas.microsoft.com/office/drawing/2014/main" id="{B5D415C3-5B73-B2A0-7F95-336C79BF0D3F}"/>
              </a:ext>
            </a:extLst>
          </xdr:cNvPr>
          <xdr:cNvSpPr/>
        </xdr:nvSpPr>
        <xdr:spPr>
          <a:xfrm rot="19808102">
            <a:off x="29845564" y="2138779"/>
            <a:ext cx="859544" cy="613860"/>
          </a:xfrm>
          <a:prstGeom prst="leftArrow">
            <a:avLst/>
          </a:prstGeom>
          <a:solidFill>
            <a:srgbClr val="FF7C80"/>
          </a:solidFill>
          <a:ln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4" name="四角形: 角を丸くする 63">
            <a:extLst>
              <a:ext uri="{FF2B5EF4-FFF2-40B4-BE49-F238E27FC236}">
                <a16:creationId xmlns:a16="http://schemas.microsoft.com/office/drawing/2014/main" id="{0212522D-13D7-7098-B2C6-65AA0892220D}"/>
              </a:ext>
            </a:extLst>
          </xdr:cNvPr>
          <xdr:cNvSpPr/>
        </xdr:nvSpPr>
        <xdr:spPr>
          <a:xfrm>
            <a:off x="26483164" y="2650515"/>
            <a:ext cx="3392365" cy="362682"/>
          </a:xfrm>
          <a:prstGeom prst="roundRect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160736</xdr:colOff>
      <xdr:row>2</xdr:row>
      <xdr:rowOff>11907</xdr:rowOff>
    </xdr:from>
    <xdr:to>
      <xdr:col>25</xdr:col>
      <xdr:colOff>297658</xdr:colOff>
      <xdr:row>3</xdr:row>
      <xdr:rowOff>71439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F2E2CEC6-AA00-857B-2578-5245C14D7AE2}"/>
            </a:ext>
          </a:extLst>
        </xdr:cNvPr>
        <xdr:cNvSpPr/>
      </xdr:nvSpPr>
      <xdr:spPr>
        <a:xfrm>
          <a:off x="6655595" y="482204"/>
          <a:ext cx="345282" cy="3155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</a:rPr>
            <a:t>①</a:t>
          </a:r>
        </a:p>
      </xdr:txBody>
    </xdr:sp>
    <xdr:clientData/>
  </xdr:twoCellAnchor>
  <xdr:twoCellAnchor>
    <xdr:from>
      <xdr:col>26</xdr:col>
      <xdr:colOff>0</xdr:colOff>
      <xdr:row>2</xdr:row>
      <xdr:rowOff>238126</xdr:rowOff>
    </xdr:from>
    <xdr:to>
      <xdr:col>26</xdr:col>
      <xdr:colOff>345282</xdr:colOff>
      <xdr:row>4</xdr:row>
      <xdr:rowOff>41673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5F9A9BD2-7C67-6B19-CE14-EC2276897632}"/>
            </a:ext>
          </a:extLst>
        </xdr:cNvPr>
        <xdr:cNvSpPr/>
      </xdr:nvSpPr>
      <xdr:spPr>
        <a:xfrm>
          <a:off x="7515225" y="704851"/>
          <a:ext cx="345282" cy="3178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</a:rPr>
            <a:t>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8965</xdr:colOff>
      <xdr:row>3</xdr:row>
      <xdr:rowOff>122144</xdr:rowOff>
    </xdr:from>
    <xdr:to>
      <xdr:col>56</xdr:col>
      <xdr:colOff>168088</xdr:colOff>
      <xdr:row>22</xdr:row>
      <xdr:rowOff>168088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52BB2D98-F603-4634-B92A-3D95AFB627EB}"/>
            </a:ext>
          </a:extLst>
        </xdr:cNvPr>
        <xdr:cNvSpPr/>
      </xdr:nvSpPr>
      <xdr:spPr>
        <a:xfrm>
          <a:off x="7752230" y="772085"/>
          <a:ext cx="5313829" cy="3284444"/>
        </a:xfrm>
        <a:prstGeom prst="roundRect">
          <a:avLst>
            <a:gd name="adj" fmla="val 7556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この面は、シート「第一面</a:t>
          </a:r>
          <a:r>
            <a:rPr kumimoji="1" lang="en-US" altLang="ja-JP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(1)</a:t>
          </a:r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」と同じ様式です。</a:t>
          </a:r>
          <a:endParaRPr kumimoji="1" lang="en-US" altLang="ja-JP" sz="1200" b="1">
            <a:solidFill>
              <a:srgbClr val="00206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外皮性能 または 一次エネルギー消費量の評価手法が</a:t>
          </a:r>
          <a:endParaRPr kumimoji="1" lang="en-US" altLang="ja-JP" sz="1200" b="1">
            <a:solidFill>
              <a:srgbClr val="00206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複数ある場合は、評価手法ごとに提出をお願いします。</a:t>
          </a:r>
          <a:endParaRPr kumimoji="1" lang="en-US" altLang="ja-JP" sz="1200" b="1">
            <a:solidFill>
              <a:srgbClr val="00206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200" b="1">
            <a:solidFill>
              <a:srgbClr val="00206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例</a:t>
          </a:r>
          <a:r>
            <a:rPr kumimoji="1" lang="en-US" altLang="ja-JP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</a:p>
        <a:p>
          <a:pPr algn="l"/>
          <a:r>
            <a:rPr kumimoji="1" lang="en-US" altLang="ja-JP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101</a:t>
          </a:r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  <a:r>
            <a:rPr kumimoji="1" lang="en-US" altLang="ja-JP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105</a:t>
          </a:r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｜シート「第一面（１）」</a:t>
          </a:r>
          <a:endParaRPr kumimoji="1" lang="en-US" altLang="ja-JP" sz="1200" b="1">
            <a:solidFill>
              <a:srgbClr val="00206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外皮性能：</a:t>
          </a:r>
          <a:r>
            <a:rPr kumimoji="1" lang="ja-JP" altLang="en-US" sz="12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性能基準</a:t>
          </a:r>
          <a:r>
            <a:rPr kumimoji="1" lang="ja-JP" altLang="en-US" sz="12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　　</a:t>
          </a:r>
          <a:r>
            <a:rPr kumimoji="1" lang="en-US" altLang="ja-JP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 </a:t>
          </a:r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一次エネルギー消費量：性能基準</a:t>
          </a:r>
          <a:endParaRPr kumimoji="1" lang="en-US" altLang="ja-JP" sz="1200" b="1">
            <a:solidFill>
              <a:srgbClr val="00206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201</a:t>
          </a:r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  <a:r>
            <a:rPr kumimoji="1" lang="en-US" altLang="ja-JP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205</a:t>
          </a:r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｜シート「第一面（２）」</a:t>
          </a:r>
          <a:endParaRPr kumimoji="1" lang="en-US" altLang="ja-JP" sz="1200" b="1">
            <a:solidFill>
              <a:srgbClr val="00206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外皮性能：</a:t>
          </a:r>
          <a:r>
            <a:rPr kumimoji="1" lang="ja-JP" altLang="en-US" sz="12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誘導仕様基準</a:t>
          </a:r>
          <a:r>
            <a:rPr kumimoji="1" lang="ja-JP" altLang="en-US" sz="1200" b="1" u="none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 </a:t>
          </a:r>
          <a:r>
            <a:rPr kumimoji="1" lang="ja-JP" altLang="en-US" sz="12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一次エネルギー消費量：性能基準</a:t>
          </a:r>
        </a:p>
        <a:p>
          <a:pPr algn="l"/>
          <a:endParaRPr kumimoji="1" lang="en-US" altLang="ja-JP" sz="1200" b="1">
            <a:solidFill>
              <a:srgbClr val="00206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133350</xdr:rowOff>
    </xdr:from>
    <xdr:to>
      <xdr:col>32</xdr:col>
      <xdr:colOff>219074</xdr:colOff>
      <xdr:row>10</xdr:row>
      <xdr:rowOff>9526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1257300"/>
          <a:ext cx="7229474" cy="819151"/>
        </a:xfrm>
        <a:prstGeom prst="roundRect">
          <a:avLst>
            <a:gd name="adj" fmla="val 6617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34</xdr:col>
      <xdr:colOff>130045</xdr:colOff>
      <xdr:row>3</xdr:row>
      <xdr:rowOff>85424</xdr:rowOff>
    </xdr:from>
    <xdr:to>
      <xdr:col>52</xdr:col>
      <xdr:colOff>96988</xdr:colOff>
      <xdr:row>13</xdr:row>
      <xdr:rowOff>176834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500424" y="709476"/>
          <a:ext cx="3868909" cy="2009548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この面は、共用部がある場合のみ</a:t>
          </a:r>
          <a:endParaRPr kumimoji="1" lang="en-US" altLang="ja-JP" sz="1400" b="1">
            <a:solidFill>
              <a:srgbClr val="00206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提出してください。</a:t>
          </a:r>
          <a:endParaRPr kumimoji="1" lang="en-US" altLang="ja-JP" sz="1400" b="1">
            <a:solidFill>
              <a:srgbClr val="00206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400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赤枠部は第一面の選択が反映されます。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mon2\22_&#25216;&#34899;&#32207;&#25324;&#37096;\100&#25991;&#26360;&#31649;&#29702;\&#12456;&#12467;&#12509;&#12452;&#12531;&#12488;\HP&#20303;-059\HP&#20303;-059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省エネ　設計内容説明書 "/>
      <sheetName val="省エネ　設計内容説明書  (記入例)"/>
      <sheetName val="MAST"/>
    </sheetNames>
    <sheetDataSet>
      <sheetData sheetId="0"/>
      <sheetData sheetId="1"/>
      <sheetData sheetId="2"/>
      <sheetData sheetId="3">
        <row r="4">
          <cell r="D4" t="str">
            <v>不問</v>
          </cell>
        </row>
        <row r="5">
          <cell r="D5" t="str">
            <v>該当箇所なし</v>
          </cell>
        </row>
        <row r="6">
          <cell r="D6" t="str">
            <v>吹き込み用グラスウール　（施工密度13K）</v>
          </cell>
        </row>
        <row r="7">
          <cell r="D7" t="str">
            <v>吹き込み用グラスウール　（施工密度18K）</v>
          </cell>
        </row>
        <row r="8">
          <cell r="D8" t="str">
            <v>A級インシュレーションボード　（9mm）</v>
          </cell>
        </row>
        <row r="9">
          <cell r="D9" t="str">
            <v>A種硬質ウレタンフォーム保温板1種</v>
          </cell>
        </row>
        <row r="10">
          <cell r="D10" t="str">
            <v>A種硬質ウレタンフォーム保温版2種1号</v>
          </cell>
        </row>
        <row r="11">
          <cell r="D11" t="str">
            <v>A種硬質ウレタンフォーム保温版2種2号</v>
          </cell>
        </row>
        <row r="12">
          <cell r="D12" t="str">
            <v>A種硬質ウレタンフォーム保温版2種3号</v>
          </cell>
        </row>
        <row r="13">
          <cell r="D13" t="str">
            <v>A種硬質ウレタンフォーム保温版2種4号</v>
          </cell>
        </row>
        <row r="14">
          <cell r="D14" t="str">
            <v>A種ビーズ法ポリスチレンフォーム保温板特号</v>
          </cell>
        </row>
        <row r="15">
          <cell r="D15" t="str">
            <v>A種ビーズ法ポリスチレンフォーム保温板1号</v>
          </cell>
          <cell r="I15" t="str">
            <v>真北±30度の方位</v>
          </cell>
        </row>
        <row r="16">
          <cell r="D16" t="str">
            <v>A種ビーズ法ポリスチレンフォーム保温板2号</v>
          </cell>
          <cell r="I16" t="str">
            <v>上記以外の方位</v>
          </cell>
        </row>
        <row r="17">
          <cell r="D17" t="str">
            <v>A種ビーズ法ポリスチレンフォーム保温板3号</v>
          </cell>
          <cell r="I17" t="str">
            <v>全方位</v>
          </cell>
        </row>
        <row r="18">
          <cell r="D18" t="str">
            <v>A種ビーズ法ポリスチレンフォーム保温板4号</v>
          </cell>
        </row>
        <row r="19">
          <cell r="D19" t="str">
            <v>A種押出法ポリスチレンフォーム保温板1種</v>
          </cell>
        </row>
        <row r="20">
          <cell r="D20" t="str">
            <v>A種押出法ポリスチレンフォーム保温板2種</v>
          </cell>
        </row>
        <row r="21">
          <cell r="D21" t="str">
            <v>A種押出法ポリスチレンフォーム保温板3種</v>
          </cell>
          <cell r="I21" t="str">
            <v>真北±30度の方位</v>
          </cell>
        </row>
        <row r="22">
          <cell r="D22" t="str">
            <v>A種フェノールフォーム保温板1種1号</v>
          </cell>
          <cell r="I22" t="str">
            <v>上記以外の方位</v>
          </cell>
        </row>
        <row r="23">
          <cell r="D23" t="str">
            <v>A種フェノールフォーム保温板1種2号</v>
          </cell>
          <cell r="I23" t="str">
            <v>全方位</v>
          </cell>
        </row>
        <row r="24">
          <cell r="D24" t="str">
            <v>A種フェノールフォーム保温板2種1号</v>
          </cell>
          <cell r="I24" t="str">
            <v>真南±45度の方位</v>
          </cell>
        </row>
        <row r="25">
          <cell r="D25" t="str">
            <v>A種フェノールフォーム保温板2種2号</v>
          </cell>
        </row>
        <row r="26">
          <cell r="D26" t="str">
            <v>A種フェノールフォーム保温板2種3号</v>
          </cell>
        </row>
        <row r="27">
          <cell r="D27" t="str">
            <v>A種フェノールフォーム保温板3種1号</v>
          </cell>
        </row>
        <row r="28">
          <cell r="D28" t="str">
            <v>A種フェノールフォーム保温板3種2号</v>
          </cell>
          <cell r="I28" t="str">
            <v>ﾚｰｽｶｰﾃﾝ</v>
          </cell>
        </row>
        <row r="29">
          <cell r="D29" t="str">
            <v>A種ポリエチレンフォーム保温板1種1号</v>
          </cell>
          <cell r="I29" t="str">
            <v>内ﾌﾞﾗｲﾝﾄﾞ</v>
          </cell>
        </row>
        <row r="30">
          <cell r="D30" t="str">
            <v>A種ポリエチレンフォーム保温板1種2号</v>
          </cell>
          <cell r="I30" t="str">
            <v>紙障子</v>
          </cell>
        </row>
        <row r="31">
          <cell r="B31" t="str">
            <v>窓</v>
          </cell>
          <cell r="D31" t="str">
            <v>A種ポリエチレンフォーム保温板2種</v>
          </cell>
          <cell r="I31" t="str">
            <v>外ﾌﾞﾗｲﾝﾄﾞ</v>
          </cell>
        </row>
        <row r="32">
          <cell r="B32" t="str">
            <v>引き戸</v>
          </cell>
          <cell r="D32" t="str">
            <v>A種ポリエチレンフォーム保温板3種</v>
          </cell>
          <cell r="I32" t="str">
            <v>庇</v>
          </cell>
        </row>
        <row r="33">
          <cell r="B33" t="str">
            <v>框ドア</v>
          </cell>
          <cell r="D33" t="str">
            <v>建築物断熱用吹付け硬質ウレタンフォームA種1</v>
          </cell>
          <cell r="I33" t="str">
            <v>軒等</v>
          </cell>
        </row>
        <row r="34">
          <cell r="B34" t="str">
            <v>ドア</v>
          </cell>
          <cell r="D34" t="str">
            <v>建築物断熱用吹付け硬質ウレタンフォームA種2</v>
          </cell>
          <cell r="I34" t="str">
            <v>なし</v>
          </cell>
        </row>
        <row r="35">
          <cell r="D35" t="str">
            <v>建築物断熱用吹付け硬質ウレタンフォームA種3</v>
          </cell>
        </row>
        <row r="36">
          <cell r="D36" t="str">
            <v>高性能グラスウール断熱材　16K相当</v>
          </cell>
        </row>
        <row r="37">
          <cell r="D37" t="str">
            <v>高性能グラスウール断熱材　24K相当</v>
          </cell>
        </row>
        <row r="38">
          <cell r="B38" t="str">
            <v>1.51以下</v>
          </cell>
          <cell r="D38" t="str">
            <v>高性能グラスウール断熱材　32K相当</v>
          </cell>
        </row>
        <row r="39">
          <cell r="B39" t="str">
            <v>1.91以下</v>
          </cell>
          <cell r="D39" t="str">
            <v>高性能グラスウール断熱材　40K相当</v>
          </cell>
        </row>
        <row r="40">
          <cell r="B40" t="str">
            <v>2.08以下</v>
          </cell>
          <cell r="D40" t="str">
            <v>高性能グラスウール断熱材　48K相当</v>
          </cell>
        </row>
        <row r="41">
          <cell r="B41" t="str">
            <v>2.30以下</v>
          </cell>
          <cell r="D41" t="str">
            <v>シージングボード　（9mm）</v>
          </cell>
        </row>
        <row r="42">
          <cell r="B42" t="str">
            <v>2.91以下</v>
          </cell>
          <cell r="D42" t="str">
            <v>住宅用グラスウール断熱材　10K 相当</v>
          </cell>
        </row>
        <row r="43">
          <cell r="B43" t="str">
            <v>3.01以下</v>
          </cell>
          <cell r="D43" t="str">
            <v>住宅用グラスウール断熱材　16K相当</v>
          </cell>
        </row>
        <row r="44">
          <cell r="B44" t="str">
            <v>3.36以下</v>
          </cell>
          <cell r="D44" t="str">
            <v>住宅用グラスウール断熱材　20K相当</v>
          </cell>
        </row>
        <row r="45">
          <cell r="B45" t="str">
            <v>4.00以下</v>
          </cell>
          <cell r="D45" t="str">
            <v>住宅用グラスウール断熱材　24K相当</v>
          </cell>
        </row>
        <row r="46">
          <cell r="B46" t="str">
            <v>-</v>
          </cell>
          <cell r="D46" t="str">
            <v>住宅用グラスウール断熱材　32K相当</v>
          </cell>
        </row>
        <row r="47">
          <cell r="D47" t="str">
            <v>住宅用ロックウール断熱材（マット）</v>
          </cell>
        </row>
        <row r="48">
          <cell r="D48" t="str">
            <v>タタミボード　（15mm）</v>
          </cell>
        </row>
        <row r="49">
          <cell r="D49" t="str">
            <v>吹き込み用ロックウール断熱材　25K</v>
          </cell>
        </row>
        <row r="50">
          <cell r="B50" t="str">
            <v>Ⅰ地域</v>
          </cell>
          <cell r="D50" t="str">
            <v>吹込用グラスウール断熱材　30K</v>
          </cell>
        </row>
        <row r="51">
          <cell r="B51" t="str">
            <v>Ⅱ地域</v>
          </cell>
          <cell r="D51" t="str">
            <v>吹込用グラスウール断熱材　35K</v>
          </cell>
        </row>
        <row r="52">
          <cell r="B52" t="str">
            <v>Ⅲ地域</v>
          </cell>
          <cell r="D52" t="str">
            <v>吹込用セルローズファイバー　25K</v>
          </cell>
        </row>
        <row r="53">
          <cell r="B53" t="str">
            <v>Ⅳ地域</v>
          </cell>
          <cell r="D53" t="str">
            <v>吹込用セルローズファイバー　45K</v>
          </cell>
        </row>
        <row r="54">
          <cell r="B54" t="str">
            <v>Ⅴ地域</v>
          </cell>
          <cell r="D54" t="str">
            <v>吹込用セルローズファイバー　55K</v>
          </cell>
        </row>
        <row r="55">
          <cell r="B55" t="str">
            <v>Ⅵ地域</v>
          </cell>
          <cell r="D55" t="str">
            <v>吹込用ロックウール断熱材　65K相当</v>
          </cell>
        </row>
        <row r="56">
          <cell r="D56" t="str">
            <v>ロックウール断熱材（フェルト）</v>
          </cell>
        </row>
        <row r="57">
          <cell r="D57" t="str">
            <v>ロックウール断熱材（ボード）</v>
          </cell>
        </row>
        <row r="59">
          <cell r="B59" t="str">
            <v>2.33以下</v>
          </cell>
        </row>
        <row r="60">
          <cell r="B60" t="str">
            <v>3.49以下</v>
          </cell>
        </row>
        <row r="61">
          <cell r="B61" t="str">
            <v>4.65以下</v>
          </cell>
        </row>
        <row r="62">
          <cell r="B62" t="str">
            <v>6.51以下</v>
          </cell>
        </row>
        <row r="63">
          <cell r="B63" t="str">
            <v>-</v>
          </cell>
        </row>
        <row r="67">
          <cell r="B67" t="str">
            <v>不問</v>
          </cell>
        </row>
        <row r="68">
          <cell r="B68" t="str">
            <v>0.40以下</v>
          </cell>
        </row>
        <row r="69">
          <cell r="B69" t="str">
            <v>0.45以下</v>
          </cell>
        </row>
        <row r="70">
          <cell r="B70" t="str">
            <v>0.52以下</v>
          </cell>
        </row>
        <row r="71">
          <cell r="B71" t="str">
            <v>0.55以下</v>
          </cell>
        </row>
        <row r="72">
          <cell r="B72" t="str">
            <v>0.60以下</v>
          </cell>
        </row>
        <row r="76">
          <cell r="B76" t="str">
            <v>0.43以下</v>
          </cell>
        </row>
        <row r="77">
          <cell r="B77" t="str">
            <v>0.49以下</v>
          </cell>
        </row>
        <row r="78">
          <cell r="B78" t="str">
            <v>0.57以下</v>
          </cell>
        </row>
        <row r="79">
          <cell r="B79" t="str">
            <v>0.60以下</v>
          </cell>
        </row>
        <row r="80">
          <cell r="B80" t="str">
            <v>0.66以下</v>
          </cell>
        </row>
        <row r="81">
          <cell r="B81" t="str">
            <v>0.70以下</v>
          </cell>
        </row>
        <row r="82">
          <cell r="B82" t="str">
            <v>0.66未満</v>
          </cell>
        </row>
        <row r="83">
          <cell r="B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42"/>
  </sheetPr>
  <dimension ref="B2:L108"/>
  <sheetViews>
    <sheetView showGridLines="0" view="pageBreakPreview" zoomScaleNormal="100" zoomScaleSheetLayoutView="100" zoomScalePageLayoutView="115" workbookViewId="0">
      <selection activeCell="H19" sqref="H19:M22"/>
    </sheetView>
  </sheetViews>
  <sheetFormatPr defaultColWidth="8" defaultRowHeight="12" x14ac:dyDescent="0.15"/>
  <cols>
    <col min="1" max="1" width="4.125" style="41" customWidth="1"/>
    <col min="2" max="2" width="2.875" style="41" customWidth="1"/>
    <col min="3" max="3" width="4.125" style="41" customWidth="1"/>
    <col min="4" max="7" width="9" style="41" customWidth="1"/>
    <col min="8" max="8" width="10" style="41" customWidth="1"/>
    <col min="9" max="10" width="11.875" style="41" customWidth="1"/>
    <col min="11" max="11" width="8.125" style="41" customWidth="1"/>
    <col min="12" max="12" width="9" style="41" customWidth="1"/>
    <col min="13" max="16384" width="8" style="41"/>
  </cols>
  <sheetData>
    <row r="2" spans="2:12" ht="27" customHeight="1" x14ac:dyDescent="0.15">
      <c r="D2" s="42"/>
      <c r="E2" s="42"/>
      <c r="F2" s="42"/>
      <c r="G2" s="42"/>
      <c r="H2" s="42"/>
      <c r="K2" s="53"/>
      <c r="L2" s="53"/>
    </row>
    <row r="3" spans="2:12" ht="7.5" customHeight="1" x14ac:dyDescent="0.15">
      <c r="C3" s="43"/>
      <c r="K3" s="42"/>
      <c r="L3" s="42"/>
    </row>
    <row r="4" spans="2:12" s="44" customFormat="1" ht="20.100000000000001" customHeight="1" x14ac:dyDescent="0.15">
      <c r="B4" s="42" t="s">
        <v>108</v>
      </c>
      <c r="I4" s="342"/>
      <c r="J4" s="342"/>
      <c r="K4" s="342"/>
      <c r="L4" s="342"/>
    </row>
    <row r="5" spans="2:12" ht="20.100000000000001" customHeight="1" x14ac:dyDescent="0.15">
      <c r="C5" s="45" t="s">
        <v>109</v>
      </c>
    </row>
    <row r="6" spans="2:12" ht="20.100000000000001" customHeight="1" x14ac:dyDescent="0.15">
      <c r="C6" s="46" t="s">
        <v>110</v>
      </c>
      <c r="D6" s="41" t="s">
        <v>131</v>
      </c>
    </row>
    <row r="7" spans="2:12" ht="20.100000000000001" customHeight="1" x14ac:dyDescent="0.15">
      <c r="D7" s="41" t="s">
        <v>242</v>
      </c>
    </row>
    <row r="8" spans="2:12" ht="20.100000000000001" customHeight="1" x14ac:dyDescent="0.15"/>
    <row r="9" spans="2:12" ht="20.100000000000001" customHeight="1" x14ac:dyDescent="0.15"/>
    <row r="10" spans="2:12" ht="20.100000000000001" customHeight="1" x14ac:dyDescent="0.15">
      <c r="C10" s="44" t="s">
        <v>111</v>
      </c>
      <c r="D10" s="44"/>
      <c r="E10" s="44"/>
      <c r="F10" s="44"/>
      <c r="G10" s="44"/>
      <c r="H10" s="44"/>
      <c r="I10" s="44"/>
      <c r="J10" s="44"/>
      <c r="K10" s="44"/>
      <c r="L10" s="44"/>
    </row>
    <row r="11" spans="2:12" ht="20.100000000000001" customHeight="1" x14ac:dyDescent="0.15">
      <c r="C11" s="44" t="s">
        <v>112</v>
      </c>
      <c r="D11" s="44"/>
      <c r="E11" s="44"/>
      <c r="F11" s="44"/>
      <c r="G11" s="44"/>
      <c r="H11" s="44"/>
      <c r="I11" s="44"/>
      <c r="J11" s="44"/>
      <c r="K11" s="44"/>
      <c r="L11" s="44"/>
    </row>
    <row r="12" spans="2:12" ht="20.100000000000001" customHeight="1" x14ac:dyDescent="0.15">
      <c r="C12" s="46" t="s">
        <v>128</v>
      </c>
      <c r="D12" s="47" t="s">
        <v>113</v>
      </c>
      <c r="E12" s="41" t="s">
        <v>114</v>
      </c>
    </row>
    <row r="13" spans="2:12" ht="20.100000000000001" customHeight="1" x14ac:dyDescent="0.15">
      <c r="C13" s="46" t="s">
        <v>115</v>
      </c>
      <c r="D13" s="48" t="s">
        <v>116</v>
      </c>
      <c r="E13" s="41" t="s">
        <v>117</v>
      </c>
    </row>
    <row r="14" spans="2:12" s="44" customFormat="1" ht="20.100000000000001" customHeight="1" x14ac:dyDescent="0.15">
      <c r="C14" s="46" t="s">
        <v>118</v>
      </c>
      <c r="D14" s="49" t="s">
        <v>119</v>
      </c>
      <c r="E14" s="41"/>
      <c r="F14" s="41"/>
      <c r="G14" s="41"/>
      <c r="H14" s="41"/>
      <c r="I14" s="41"/>
      <c r="J14" s="41"/>
      <c r="K14" s="41"/>
      <c r="L14" s="41"/>
    </row>
    <row r="15" spans="2:12" s="44" customFormat="1" ht="20.100000000000001" customHeight="1" x14ac:dyDescent="0.15">
      <c r="C15" s="46"/>
      <c r="D15" s="49"/>
      <c r="E15" s="41"/>
      <c r="F15" s="41"/>
      <c r="G15" s="41"/>
      <c r="H15" s="41"/>
      <c r="I15" s="41"/>
      <c r="J15" s="41"/>
      <c r="K15" s="41"/>
      <c r="L15" s="41"/>
    </row>
    <row r="16" spans="2:12" s="44" customFormat="1" ht="20.100000000000001" customHeight="1" x14ac:dyDescent="0.15">
      <c r="C16" s="46"/>
      <c r="D16" s="41"/>
      <c r="E16" s="41"/>
      <c r="F16" s="41"/>
      <c r="G16" s="41"/>
      <c r="H16" s="41"/>
      <c r="I16" s="41"/>
      <c r="J16" s="41"/>
      <c r="K16" s="41"/>
      <c r="L16" s="41"/>
    </row>
    <row r="17" spans="2:12" ht="20.100000000000001" customHeight="1" x14ac:dyDescent="0.15">
      <c r="C17" s="44" t="s">
        <v>120</v>
      </c>
      <c r="D17" s="44"/>
      <c r="E17" s="44"/>
      <c r="F17" s="44"/>
      <c r="G17" s="44"/>
      <c r="H17" s="44"/>
      <c r="I17" s="44"/>
      <c r="J17" s="44"/>
      <c r="K17" s="44"/>
      <c r="L17" s="44"/>
    </row>
    <row r="18" spans="2:12" ht="20.100000000000001" customHeight="1" x14ac:dyDescent="0.15">
      <c r="C18" s="46" t="s">
        <v>129</v>
      </c>
      <c r="D18" s="41" t="s">
        <v>235</v>
      </c>
    </row>
    <row r="19" spans="2:12" ht="20.100000000000001" customHeight="1" x14ac:dyDescent="0.15">
      <c r="D19" s="41" t="s">
        <v>239</v>
      </c>
    </row>
    <row r="20" spans="2:12" ht="8.25" customHeight="1" x14ac:dyDescent="0.15"/>
    <row r="21" spans="2:12" ht="33.75" customHeight="1" x14ac:dyDescent="0.15">
      <c r="B21" s="44"/>
      <c r="D21" s="341"/>
      <c r="E21" s="341"/>
      <c r="F21" s="92" t="s">
        <v>236</v>
      </c>
      <c r="G21" s="92" t="s">
        <v>237</v>
      </c>
      <c r="H21" s="96" t="s">
        <v>335</v>
      </c>
      <c r="I21" s="96" t="s">
        <v>336</v>
      </c>
      <c r="J21" s="96" t="s">
        <v>337</v>
      </c>
    </row>
    <row r="22" spans="2:12" ht="27" customHeight="1" x14ac:dyDescent="0.15">
      <c r="D22" s="343" t="s">
        <v>304</v>
      </c>
      <c r="E22" s="344"/>
      <c r="F22" s="54" t="s">
        <v>238</v>
      </c>
      <c r="G22" s="54" t="s">
        <v>238</v>
      </c>
      <c r="H22" s="54" t="s">
        <v>238</v>
      </c>
      <c r="I22" s="55" t="s">
        <v>241</v>
      </c>
      <c r="J22" s="54" t="s">
        <v>238</v>
      </c>
    </row>
    <row r="23" spans="2:12" ht="27" customHeight="1" x14ac:dyDescent="0.15">
      <c r="D23" s="343" t="s">
        <v>305</v>
      </c>
      <c r="E23" s="344"/>
      <c r="F23" s="54" t="s">
        <v>238</v>
      </c>
      <c r="G23" s="54" t="s">
        <v>238</v>
      </c>
      <c r="H23" s="54" t="s">
        <v>238</v>
      </c>
      <c r="I23" s="54" t="s">
        <v>238</v>
      </c>
      <c r="J23" s="54" t="s">
        <v>238</v>
      </c>
    </row>
    <row r="24" spans="2:12" ht="20.100000000000001" customHeight="1" x14ac:dyDescent="0.15">
      <c r="C24" s="46"/>
    </row>
    <row r="25" spans="2:12" ht="20.100000000000001" customHeight="1" x14ac:dyDescent="0.15">
      <c r="C25" s="46" t="s">
        <v>129</v>
      </c>
      <c r="D25" s="41" t="s">
        <v>122</v>
      </c>
    </row>
    <row r="26" spans="2:12" ht="20.100000000000001" customHeight="1" x14ac:dyDescent="0.15">
      <c r="C26" s="46" t="s">
        <v>121</v>
      </c>
      <c r="D26" s="41" t="s">
        <v>130</v>
      </c>
    </row>
    <row r="27" spans="2:12" ht="20.100000000000001" customHeight="1" x14ac:dyDescent="0.15">
      <c r="C27" s="46" t="s">
        <v>247</v>
      </c>
      <c r="D27" s="41" t="s">
        <v>248</v>
      </c>
    </row>
    <row r="28" spans="2:12" ht="20.100000000000001" customHeight="1" x14ac:dyDescent="0.15">
      <c r="C28" s="46"/>
    </row>
    <row r="29" spans="2:12" ht="20.100000000000001" customHeight="1" x14ac:dyDescent="0.15">
      <c r="C29" s="46"/>
    </row>
    <row r="30" spans="2:12" ht="20.100000000000001" customHeight="1" x14ac:dyDescent="0.15">
      <c r="C30" s="46"/>
    </row>
    <row r="31" spans="2:12" ht="20.100000000000001" customHeight="1" x14ac:dyDescent="0.15"/>
    <row r="32" spans="2:12" ht="20.100000000000001" customHeight="1" x14ac:dyDescent="0.15">
      <c r="C32" s="51"/>
      <c r="D32" s="51"/>
    </row>
    <row r="33" spans="3:12" ht="20.100000000000001" customHeight="1" x14ac:dyDescent="0.15"/>
    <row r="34" spans="3:12" ht="20.100000000000001" customHeight="1" x14ac:dyDescent="0.15"/>
    <row r="35" spans="3:12" ht="20.100000000000001" customHeight="1" x14ac:dyDescent="0.15">
      <c r="C35" s="50" t="s">
        <v>123</v>
      </c>
      <c r="D35" s="51" t="s">
        <v>124</v>
      </c>
    </row>
    <row r="36" spans="3:12" ht="20.100000000000001" customHeight="1" x14ac:dyDescent="0.15">
      <c r="C36" s="52"/>
      <c r="D36" s="51" t="s">
        <v>125</v>
      </c>
    </row>
    <row r="37" spans="3:12" ht="15.75" customHeight="1" x14ac:dyDescent="0.15">
      <c r="C37" s="52"/>
      <c r="D37" s="51"/>
    </row>
    <row r="38" spans="3:12" ht="20.100000000000001" customHeight="1" x14ac:dyDescent="0.15">
      <c r="C38" s="50" t="s">
        <v>126</v>
      </c>
      <c r="D38" s="51" t="s">
        <v>132</v>
      </c>
    </row>
    <row r="39" spans="3:12" ht="20.100000000000001" customHeight="1" x14ac:dyDescent="0.15">
      <c r="C39" s="51"/>
      <c r="D39" s="51" t="s">
        <v>127</v>
      </c>
    </row>
    <row r="40" spans="3:12" ht="20.100000000000001" customHeight="1" x14ac:dyDescent="0.15">
      <c r="L40" s="46"/>
    </row>
    <row r="41" spans="3:12" ht="20.100000000000001" customHeight="1" x14ac:dyDescent="0.15"/>
    <row r="42" spans="3:12" ht="20.100000000000001" customHeight="1" x14ac:dyDescent="0.15"/>
    <row r="43" spans="3:12" ht="20.100000000000001" customHeight="1" x14ac:dyDescent="0.15"/>
    <row r="44" spans="3:12" ht="20.100000000000001" customHeight="1" x14ac:dyDescent="0.15"/>
    <row r="45" spans="3:12" ht="20.100000000000001" customHeight="1" x14ac:dyDescent="0.15"/>
    <row r="46" spans="3:12" ht="20.100000000000001" customHeight="1" x14ac:dyDescent="0.15"/>
    <row r="47" spans="3:12" ht="20.100000000000001" customHeight="1" x14ac:dyDescent="0.15"/>
    <row r="48" spans="3:1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</sheetData>
  <sheetProtection algorithmName="SHA-512" hashValue="TelrBWejYZwrVe0EuIOmod/uxeYlwY4QXuv9YBr3207/DRSl6gBX6aVFG7X4tafX8m1opBn6ESQKYSEC72p0nw==" saltValue="f33RKag1MUqxFMcUycDx8Q==" spinCount="100000" sheet="1" selectLockedCells="1" selectUnlockedCells="1"/>
  <mergeCells count="4">
    <mergeCell ref="D21:E21"/>
    <mergeCell ref="I4:L4"/>
    <mergeCell ref="D22:E22"/>
    <mergeCell ref="D23:E23"/>
  </mergeCells>
  <phoneticPr fontId="2"/>
  <dataValidations disablePrompts="1" count="1">
    <dataValidation type="list" allowBlank="1" showInputMessage="1" showErrorMessage="1" sqref="D13" xr:uid="{00000000-0002-0000-0000-000000000000}">
      <formula1>",,青色ｾﾙ,青色ｾﾙ,青色ｾﾙ"</formula1>
    </dataValidation>
  </dataValidations>
  <printOptions horizontalCentered="1"/>
  <pageMargins left="0.47244094488188981" right="0.39370078740157483" top="0.31496062992125984" bottom="0.39370078740157483" header="0.19685039370078741" footer="0.19685039370078741"/>
  <pageSetup paperSize="9" fitToHeight="5" orientation="portrait" r:id="rId1"/>
  <headerFooter scaleWithDoc="0">
    <oddFooter>&amp;L&amp;9ＨＰJ-351-13　(Ver.20240620）&amp;R&amp;9Copyright 2013-2024 Houseplus Corporation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9"/>
  </sheetPr>
  <dimension ref="A1:BN51"/>
  <sheetViews>
    <sheetView tabSelected="1" view="pageBreakPreview" zoomScale="85" zoomScaleNormal="40" zoomScaleSheetLayoutView="85" zoomScalePageLayoutView="115" workbookViewId="0">
      <selection activeCell="CZ29" sqref="CZ29"/>
    </sheetView>
  </sheetViews>
  <sheetFormatPr defaultColWidth="2.875" defaultRowHeight="17.25" customHeight="1" x14ac:dyDescent="0.15"/>
  <cols>
    <col min="1" max="3" width="2.875" style="69" customWidth="1"/>
    <col min="4" max="11" width="2.75" style="69" customWidth="1"/>
    <col min="12" max="18" width="2.875" style="69" customWidth="1"/>
    <col min="19" max="19" width="2.75" style="69" customWidth="1"/>
    <col min="20" max="22" width="2.875" style="69"/>
    <col min="23" max="23" width="2.875" style="69" customWidth="1"/>
    <col min="24" max="16384" width="2.875" style="69"/>
  </cols>
  <sheetData>
    <row r="1" spans="1:35" ht="18.75" customHeight="1" x14ac:dyDescent="0.15">
      <c r="A1" s="170" t="s">
        <v>81</v>
      </c>
      <c r="B1" s="170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4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4" t="s">
        <v>236</v>
      </c>
      <c r="AH1" s="70"/>
      <c r="AI1" s="70"/>
    </row>
    <row r="2" spans="1:35" ht="12.75" customHeight="1" x14ac:dyDescent="0.15">
      <c r="A2" s="170"/>
      <c r="B2" s="170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4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</row>
    <row r="3" spans="1:35" ht="12.75" customHeight="1" x14ac:dyDescent="0.15">
      <c r="A3" s="170"/>
      <c r="B3" s="170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4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</row>
    <row r="4" spans="1:35" ht="12.75" customHeight="1" x14ac:dyDescent="0.15">
      <c r="A4" s="170"/>
      <c r="B4" s="170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4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</row>
    <row r="5" spans="1:35" ht="23.25" customHeight="1" x14ac:dyDescent="0.15">
      <c r="A5" s="409" t="s">
        <v>89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  <c r="AF5" s="409"/>
      <c r="AG5" s="409"/>
      <c r="AH5" s="111"/>
      <c r="AI5" s="111"/>
    </row>
    <row r="6" spans="1:35" ht="23.25" customHeight="1" x14ac:dyDescent="0.15">
      <c r="A6" s="409" t="s">
        <v>88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111"/>
      <c r="AI6" s="111"/>
    </row>
    <row r="7" spans="1:35" ht="18.75" customHeight="1" x14ac:dyDescent="0.15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71"/>
      <c r="AI7" s="71"/>
    </row>
    <row r="8" spans="1:35" ht="17.25" customHeight="1" x14ac:dyDescent="0.15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</row>
    <row r="9" spans="1:35" ht="17.25" customHeight="1" x14ac:dyDescent="0.1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</row>
    <row r="10" spans="1:35" ht="18" customHeight="1" thickBot="1" x14ac:dyDescent="0.2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213"/>
      <c r="P10" s="171"/>
      <c r="Q10" s="171"/>
      <c r="R10" s="171"/>
      <c r="S10" s="171"/>
      <c r="T10" s="171"/>
      <c r="U10" s="171"/>
      <c r="V10" s="171"/>
      <c r="W10" s="171"/>
      <c r="X10" s="171"/>
      <c r="Y10" s="213" t="s">
        <v>63</v>
      </c>
      <c r="Z10" s="171"/>
      <c r="AA10" s="171"/>
      <c r="AB10" s="171"/>
      <c r="AC10" s="171"/>
      <c r="AD10" s="171"/>
      <c r="AE10" s="171"/>
      <c r="AF10" s="171"/>
      <c r="AG10" s="171"/>
    </row>
    <row r="11" spans="1:35" ht="26.25" customHeight="1" x14ac:dyDescent="0.15">
      <c r="A11" s="420" t="s">
        <v>72</v>
      </c>
      <c r="B11" s="421"/>
      <c r="C11" s="421"/>
      <c r="D11" s="421"/>
      <c r="E11" s="421"/>
      <c r="F11" s="421"/>
      <c r="G11" s="66" t="s">
        <v>22</v>
      </c>
      <c r="H11" s="72" t="s">
        <v>84</v>
      </c>
      <c r="I11" s="72"/>
      <c r="J11" s="72"/>
      <c r="K11" s="214"/>
      <c r="L11" s="214"/>
      <c r="M11" s="67" t="s">
        <v>22</v>
      </c>
      <c r="N11" s="214" t="s">
        <v>85</v>
      </c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5"/>
      <c r="AH11" s="73"/>
      <c r="AI11" s="73"/>
    </row>
    <row r="12" spans="1:35" ht="26.25" customHeight="1" x14ac:dyDescent="0.15">
      <c r="A12" s="346" t="s">
        <v>73</v>
      </c>
      <c r="B12" s="347"/>
      <c r="C12" s="347"/>
      <c r="D12" s="347"/>
      <c r="E12" s="347"/>
      <c r="F12" s="413"/>
      <c r="G12" s="428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9"/>
      <c r="AD12" s="429"/>
      <c r="AE12" s="429"/>
      <c r="AF12" s="429"/>
      <c r="AG12" s="430"/>
      <c r="AH12" s="115"/>
      <c r="AI12" s="115"/>
    </row>
    <row r="13" spans="1:35" ht="26.25" customHeight="1" x14ac:dyDescent="0.15">
      <c r="A13" s="414" t="s">
        <v>74</v>
      </c>
      <c r="B13" s="415"/>
      <c r="C13" s="415"/>
      <c r="D13" s="415"/>
      <c r="E13" s="415"/>
      <c r="F13" s="415"/>
      <c r="G13" s="416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8"/>
      <c r="S13" s="418"/>
      <c r="T13" s="418"/>
      <c r="U13" s="418"/>
      <c r="V13" s="418"/>
      <c r="W13" s="418"/>
      <c r="X13" s="418"/>
      <c r="Y13" s="418"/>
      <c r="Z13" s="418"/>
      <c r="AA13" s="418"/>
      <c r="AB13" s="418"/>
      <c r="AC13" s="418"/>
      <c r="AD13" s="418"/>
      <c r="AE13" s="418"/>
      <c r="AF13" s="418"/>
      <c r="AG13" s="419"/>
      <c r="AH13" s="115"/>
      <c r="AI13" s="115"/>
    </row>
    <row r="14" spans="1:35" ht="26.25" customHeight="1" thickBot="1" x14ac:dyDescent="0.2">
      <c r="A14" s="422" t="s">
        <v>294</v>
      </c>
      <c r="B14" s="423"/>
      <c r="C14" s="423"/>
      <c r="D14" s="423"/>
      <c r="E14" s="423"/>
      <c r="F14" s="424"/>
      <c r="G14" s="425"/>
      <c r="H14" s="426"/>
      <c r="I14" s="426"/>
      <c r="J14" s="426"/>
      <c r="K14" s="426"/>
      <c r="L14" s="426"/>
      <c r="M14" s="426"/>
      <c r="N14" s="426"/>
      <c r="O14" s="426"/>
      <c r="P14" s="426"/>
      <c r="Q14" s="427"/>
      <c r="R14" s="410" t="s">
        <v>293</v>
      </c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2"/>
      <c r="AH14" s="68"/>
      <c r="AI14" s="68"/>
    </row>
    <row r="15" spans="1:35" ht="17.25" customHeight="1" x14ac:dyDescent="0.15">
      <c r="A15" s="216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171"/>
      <c r="M15" s="171"/>
      <c r="N15" s="216"/>
      <c r="O15" s="171"/>
      <c r="P15" s="216"/>
      <c r="Q15" s="171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174"/>
      <c r="AH15" s="70"/>
      <c r="AI15" s="70"/>
    </row>
    <row r="16" spans="1:35" ht="17.25" hidden="1" customHeight="1" x14ac:dyDescent="0.15">
      <c r="A16" s="216"/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171"/>
      <c r="M16" s="171"/>
      <c r="N16" s="216"/>
      <c r="O16" s="171"/>
      <c r="P16" s="216"/>
      <c r="Q16" s="171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174"/>
      <c r="AH16" s="70"/>
      <c r="AI16" s="70"/>
    </row>
    <row r="17" spans="1:66" ht="17.25" hidden="1" customHeight="1" x14ac:dyDescent="0.15">
      <c r="A17" s="216"/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171"/>
      <c r="M17" s="171"/>
      <c r="N17" s="216"/>
      <c r="O17" s="171"/>
      <c r="P17" s="216"/>
      <c r="Q17" s="171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174"/>
      <c r="AH17" s="70"/>
      <c r="AI17" s="70"/>
    </row>
    <row r="18" spans="1:66" ht="17.25" customHeight="1" x14ac:dyDescent="0.15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171"/>
      <c r="M18" s="171"/>
      <c r="N18" s="216"/>
      <c r="O18" s="171"/>
      <c r="P18" s="216"/>
      <c r="Q18" s="171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174"/>
      <c r="AH18" s="70"/>
      <c r="AI18" s="70"/>
    </row>
    <row r="19" spans="1:66" ht="17.25" customHeight="1" x14ac:dyDescent="0.15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171"/>
      <c r="M19" s="171"/>
      <c r="N19" s="216"/>
      <c r="O19" s="171"/>
      <c r="P19" s="216"/>
      <c r="Q19" s="171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174"/>
      <c r="AH19" s="70"/>
      <c r="AI19" s="70"/>
    </row>
    <row r="20" spans="1:66" ht="17.25" customHeight="1" x14ac:dyDescent="0.15">
      <c r="A20" s="217"/>
      <c r="B20" s="218" t="s">
        <v>232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171"/>
      <c r="AG20" s="217"/>
      <c r="AH20" s="74"/>
      <c r="AI20" s="74"/>
    </row>
    <row r="21" spans="1:66" ht="21.75" customHeight="1" thickBot="1" x14ac:dyDescent="0.2">
      <c r="A21" s="171"/>
      <c r="B21" s="171" t="s">
        <v>228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</row>
    <row r="22" spans="1:66" ht="29.25" customHeight="1" x14ac:dyDescent="0.15">
      <c r="A22" s="171"/>
      <c r="B22" s="392" t="s">
        <v>356</v>
      </c>
      <c r="C22" s="431"/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392" t="s">
        <v>357</v>
      </c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4"/>
      <c r="AD22" s="171"/>
      <c r="AE22" s="171"/>
      <c r="AF22" s="171"/>
      <c r="AG22" s="171"/>
      <c r="AM22" s="378" t="s">
        <v>134</v>
      </c>
      <c r="AN22" s="391"/>
      <c r="AO22" s="391"/>
      <c r="AP22" s="391"/>
      <c r="AQ22" s="391"/>
      <c r="AR22" s="391"/>
      <c r="AS22" s="391"/>
      <c r="AT22" s="391"/>
      <c r="AU22" s="391"/>
      <c r="AV22" s="391"/>
      <c r="AW22" s="391"/>
      <c r="AX22" s="391"/>
      <c r="AY22" s="391"/>
      <c r="AZ22" s="391"/>
      <c r="BA22" s="378" t="s">
        <v>371</v>
      </c>
      <c r="BB22" s="379"/>
      <c r="BC22" s="379"/>
      <c r="BD22" s="379"/>
      <c r="BE22" s="379"/>
      <c r="BF22" s="379"/>
      <c r="BG22" s="379"/>
      <c r="BH22" s="379"/>
      <c r="BI22" s="379"/>
      <c r="BJ22" s="379"/>
      <c r="BK22" s="379"/>
      <c r="BL22" s="379"/>
      <c r="BM22" s="379"/>
      <c r="BN22" s="380"/>
    </row>
    <row r="23" spans="1:66" ht="15" customHeight="1" x14ac:dyDescent="0.15">
      <c r="A23" s="171"/>
      <c r="B23" s="404" t="s">
        <v>352</v>
      </c>
      <c r="C23" s="405"/>
      <c r="D23" s="405"/>
      <c r="E23" s="405"/>
      <c r="F23" s="405"/>
      <c r="G23" s="405"/>
      <c r="H23" s="406"/>
      <c r="I23" s="407" t="s">
        <v>353</v>
      </c>
      <c r="J23" s="408"/>
      <c r="K23" s="408"/>
      <c r="L23" s="408"/>
      <c r="M23" s="408"/>
      <c r="N23" s="408"/>
      <c r="O23" s="408"/>
      <c r="P23" s="395" t="s">
        <v>352</v>
      </c>
      <c r="Q23" s="396"/>
      <c r="R23" s="396"/>
      <c r="S23" s="396"/>
      <c r="T23" s="396"/>
      <c r="U23" s="396"/>
      <c r="V23" s="397"/>
      <c r="W23" s="398" t="s">
        <v>355</v>
      </c>
      <c r="X23" s="399"/>
      <c r="Y23" s="399"/>
      <c r="Z23" s="399"/>
      <c r="AA23" s="399"/>
      <c r="AB23" s="399"/>
      <c r="AC23" s="400"/>
      <c r="AD23" s="219"/>
      <c r="AE23" s="219"/>
      <c r="AF23" s="171"/>
      <c r="AG23" s="171"/>
      <c r="AM23" s="381" t="s">
        <v>352</v>
      </c>
      <c r="AN23" s="345"/>
      <c r="AO23" s="345"/>
      <c r="AP23" s="345"/>
      <c r="AQ23" s="345"/>
      <c r="AR23" s="345"/>
      <c r="AS23" s="382"/>
      <c r="AT23" s="383" t="s">
        <v>353</v>
      </c>
      <c r="AU23" s="384"/>
      <c r="AV23" s="384"/>
      <c r="AW23" s="384"/>
      <c r="AX23" s="384"/>
      <c r="AY23" s="384"/>
      <c r="AZ23" s="384"/>
      <c r="BA23" s="385" t="s">
        <v>352</v>
      </c>
      <c r="BB23" s="386"/>
      <c r="BC23" s="386"/>
      <c r="BD23" s="386"/>
      <c r="BE23" s="386"/>
      <c r="BF23" s="386"/>
      <c r="BG23" s="387"/>
      <c r="BH23" s="388" t="s">
        <v>353</v>
      </c>
      <c r="BI23" s="389"/>
      <c r="BJ23" s="389"/>
      <c r="BK23" s="389"/>
      <c r="BL23" s="389"/>
      <c r="BM23" s="389"/>
      <c r="BN23" s="390"/>
    </row>
    <row r="24" spans="1:66" ht="15" customHeight="1" x14ac:dyDescent="0.15">
      <c r="A24" s="171"/>
      <c r="B24" s="401" t="s">
        <v>92</v>
      </c>
      <c r="C24" s="365"/>
      <c r="D24" s="365"/>
      <c r="E24" s="365"/>
      <c r="F24" s="365"/>
      <c r="G24" s="365"/>
      <c r="H24" s="402"/>
      <c r="I24" s="364" t="s">
        <v>220</v>
      </c>
      <c r="J24" s="365"/>
      <c r="K24" s="365"/>
      <c r="L24" s="365"/>
      <c r="M24" s="365"/>
      <c r="N24" s="365"/>
      <c r="O24" s="365"/>
      <c r="P24" s="401" t="s">
        <v>92</v>
      </c>
      <c r="Q24" s="365"/>
      <c r="R24" s="365"/>
      <c r="S24" s="365"/>
      <c r="T24" s="365"/>
      <c r="U24" s="365"/>
      <c r="V24" s="402"/>
      <c r="W24" s="364" t="s">
        <v>220</v>
      </c>
      <c r="X24" s="365"/>
      <c r="Y24" s="365"/>
      <c r="Z24" s="365"/>
      <c r="AA24" s="365"/>
      <c r="AB24" s="365"/>
      <c r="AC24" s="366"/>
      <c r="AD24" s="171"/>
      <c r="AE24" s="171"/>
      <c r="AF24" s="171"/>
      <c r="AG24" s="171"/>
      <c r="AM24" s="346" t="s">
        <v>92</v>
      </c>
      <c r="AN24" s="347"/>
      <c r="AO24" s="347"/>
      <c r="AP24" s="347"/>
      <c r="AQ24" s="347"/>
      <c r="AR24" s="347"/>
      <c r="AS24" s="348"/>
      <c r="AT24" s="349" t="s">
        <v>220</v>
      </c>
      <c r="AU24" s="347"/>
      <c r="AV24" s="347"/>
      <c r="AW24" s="347"/>
      <c r="AX24" s="347"/>
      <c r="AY24" s="347"/>
      <c r="AZ24" s="347"/>
      <c r="BA24" s="346" t="s">
        <v>92</v>
      </c>
      <c r="BB24" s="347"/>
      <c r="BC24" s="347"/>
      <c r="BD24" s="347"/>
      <c r="BE24" s="347"/>
      <c r="BF24" s="347"/>
      <c r="BG24" s="348"/>
      <c r="BH24" s="349" t="s">
        <v>220</v>
      </c>
      <c r="BI24" s="347"/>
      <c r="BJ24" s="347"/>
      <c r="BK24" s="347"/>
      <c r="BL24" s="347"/>
      <c r="BM24" s="347"/>
      <c r="BN24" s="350"/>
    </row>
    <row r="25" spans="1:66" ht="29.25" customHeight="1" thickBot="1" x14ac:dyDescent="0.2">
      <c r="B25" s="361"/>
      <c r="C25" s="362"/>
      <c r="D25" s="362"/>
      <c r="E25" s="362"/>
      <c r="F25" s="362"/>
      <c r="G25" s="362"/>
      <c r="H25" s="363"/>
      <c r="I25" s="358"/>
      <c r="J25" s="359"/>
      <c r="K25" s="359"/>
      <c r="L25" s="359"/>
      <c r="M25" s="359"/>
      <c r="N25" s="359"/>
      <c r="O25" s="359"/>
      <c r="P25" s="361"/>
      <c r="Q25" s="362"/>
      <c r="R25" s="362"/>
      <c r="S25" s="362"/>
      <c r="T25" s="362"/>
      <c r="U25" s="362"/>
      <c r="V25" s="363"/>
      <c r="W25" s="358"/>
      <c r="X25" s="359"/>
      <c r="Y25" s="359"/>
      <c r="Z25" s="359"/>
      <c r="AA25" s="359"/>
      <c r="AB25" s="359"/>
      <c r="AC25" s="360"/>
      <c r="AD25" s="171"/>
      <c r="AE25" s="171"/>
      <c r="AF25" s="171"/>
      <c r="AG25" s="171"/>
      <c r="AM25" s="351" t="str">
        <f>別添②!AA8</f>
        <v/>
      </c>
      <c r="AN25" s="352"/>
      <c r="AO25" s="352"/>
      <c r="AP25" s="352"/>
      <c r="AQ25" s="352"/>
      <c r="AR25" s="352"/>
      <c r="AS25" s="353"/>
      <c r="AT25" s="354" t="str">
        <f>別添②!AB8</f>
        <v/>
      </c>
      <c r="AU25" s="355"/>
      <c r="AV25" s="355"/>
      <c r="AW25" s="355"/>
      <c r="AX25" s="355"/>
      <c r="AY25" s="355"/>
      <c r="AZ25" s="355"/>
      <c r="BA25" s="351" t="str">
        <f>別添②!AC8</f>
        <v/>
      </c>
      <c r="BB25" s="352"/>
      <c r="BC25" s="352"/>
      <c r="BD25" s="352"/>
      <c r="BE25" s="352"/>
      <c r="BF25" s="352"/>
      <c r="BG25" s="353"/>
      <c r="BH25" s="356" t="str">
        <f>別添②!AD8</f>
        <v/>
      </c>
      <c r="BI25" s="352"/>
      <c r="BJ25" s="352"/>
      <c r="BK25" s="352"/>
      <c r="BL25" s="352"/>
      <c r="BM25" s="352"/>
      <c r="BN25" s="357"/>
    </row>
    <row r="26" spans="1:66" ht="15" customHeight="1" x14ac:dyDescent="0.15">
      <c r="A26" s="171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</row>
    <row r="27" spans="1:66" ht="15" customHeight="1" x14ac:dyDescent="0.15">
      <c r="A27" s="171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</row>
    <row r="28" spans="1:66" ht="21.75" customHeight="1" thickBot="1" x14ac:dyDescent="0.2">
      <c r="A28" s="171"/>
      <c r="B28" s="171" t="s">
        <v>229</v>
      </c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171"/>
      <c r="AG28" s="171"/>
    </row>
    <row r="29" spans="1:66" ht="29.25" customHeight="1" x14ac:dyDescent="0.15">
      <c r="A29" s="171"/>
      <c r="B29" s="392" t="s">
        <v>231</v>
      </c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392" t="s">
        <v>358</v>
      </c>
      <c r="Q29" s="393"/>
      <c r="R29" s="393"/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4"/>
      <c r="AD29" s="171"/>
      <c r="AE29" s="171"/>
      <c r="AF29" s="171"/>
      <c r="AG29" s="171"/>
    </row>
    <row r="30" spans="1:66" ht="15" customHeight="1" x14ac:dyDescent="0.15">
      <c r="A30" s="171"/>
      <c r="B30" s="404" t="s">
        <v>362</v>
      </c>
      <c r="C30" s="405"/>
      <c r="D30" s="405"/>
      <c r="E30" s="405"/>
      <c r="F30" s="405"/>
      <c r="G30" s="405"/>
      <c r="H30" s="406"/>
      <c r="I30" s="407" t="s">
        <v>361</v>
      </c>
      <c r="J30" s="408"/>
      <c r="K30" s="408"/>
      <c r="L30" s="408"/>
      <c r="M30" s="408"/>
      <c r="N30" s="408"/>
      <c r="O30" s="408"/>
      <c r="P30" s="395" t="s">
        <v>362</v>
      </c>
      <c r="Q30" s="396"/>
      <c r="R30" s="396"/>
      <c r="S30" s="396"/>
      <c r="T30" s="396"/>
      <c r="U30" s="396"/>
      <c r="V30" s="397"/>
      <c r="W30" s="398" t="s">
        <v>355</v>
      </c>
      <c r="X30" s="399"/>
      <c r="Y30" s="399"/>
      <c r="Z30" s="399"/>
      <c r="AA30" s="399"/>
      <c r="AB30" s="399"/>
      <c r="AC30" s="400"/>
      <c r="AD30" s="171"/>
      <c r="AE30" s="171"/>
      <c r="AF30" s="171"/>
      <c r="AG30" s="171"/>
    </row>
    <row r="31" spans="1:66" ht="15" customHeight="1" x14ac:dyDescent="0.15">
      <c r="A31" s="171"/>
      <c r="B31" s="401" t="s">
        <v>220</v>
      </c>
      <c r="C31" s="365"/>
      <c r="D31" s="365"/>
      <c r="E31" s="365"/>
      <c r="F31" s="365"/>
      <c r="G31" s="365"/>
      <c r="H31" s="402"/>
      <c r="I31" s="364" t="s">
        <v>220</v>
      </c>
      <c r="J31" s="365"/>
      <c r="K31" s="365"/>
      <c r="L31" s="365"/>
      <c r="M31" s="365"/>
      <c r="N31" s="365"/>
      <c r="O31" s="365"/>
      <c r="P31" s="401" t="s">
        <v>92</v>
      </c>
      <c r="Q31" s="365"/>
      <c r="R31" s="365"/>
      <c r="S31" s="365"/>
      <c r="T31" s="365"/>
      <c r="U31" s="365"/>
      <c r="V31" s="402"/>
      <c r="W31" s="364" t="s">
        <v>220</v>
      </c>
      <c r="X31" s="365"/>
      <c r="Y31" s="365"/>
      <c r="Z31" s="365"/>
      <c r="AA31" s="365"/>
      <c r="AB31" s="365"/>
      <c r="AC31" s="366"/>
      <c r="AD31" s="171"/>
      <c r="AE31" s="171"/>
      <c r="AF31" s="171"/>
      <c r="AG31" s="171"/>
    </row>
    <row r="32" spans="1:66" ht="29.25" customHeight="1" thickBot="1" x14ac:dyDescent="0.2">
      <c r="B32" s="443"/>
      <c r="C32" s="444"/>
      <c r="D32" s="444"/>
      <c r="E32" s="444"/>
      <c r="F32" s="444"/>
      <c r="G32" s="444"/>
      <c r="H32" s="445"/>
      <c r="I32" s="446"/>
      <c r="J32" s="444"/>
      <c r="K32" s="444"/>
      <c r="L32" s="444"/>
      <c r="M32" s="444"/>
      <c r="N32" s="444"/>
      <c r="O32" s="444"/>
      <c r="P32" s="361"/>
      <c r="Q32" s="362"/>
      <c r="R32" s="362"/>
      <c r="S32" s="362"/>
      <c r="T32" s="362"/>
      <c r="U32" s="362"/>
      <c r="V32" s="363"/>
      <c r="W32" s="367"/>
      <c r="X32" s="362"/>
      <c r="Y32" s="362"/>
      <c r="Z32" s="362"/>
      <c r="AA32" s="362"/>
      <c r="AB32" s="362"/>
      <c r="AC32" s="368"/>
      <c r="AD32" s="222"/>
      <c r="AE32" s="222"/>
      <c r="AF32" s="171"/>
      <c r="AG32" s="171"/>
    </row>
    <row r="33" spans="1:40" ht="15" customHeight="1" x14ac:dyDescent="0.15">
      <c r="A33" s="171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171"/>
      <c r="Q33" s="171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171"/>
      <c r="AG33" s="171"/>
    </row>
    <row r="34" spans="1:40" ht="15" customHeight="1" x14ac:dyDescent="0.15">
      <c r="A34" s="171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171"/>
      <c r="Q34" s="171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171"/>
      <c r="AG34" s="171"/>
    </row>
    <row r="35" spans="1:40" ht="26.25" customHeight="1" thickBot="1" x14ac:dyDescent="0.2">
      <c r="A35" s="171"/>
      <c r="B35" s="171" t="s">
        <v>230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</row>
    <row r="36" spans="1:40" ht="41.25" customHeight="1" x14ac:dyDescent="0.15">
      <c r="A36" s="171"/>
      <c r="B36" s="378" t="s">
        <v>367</v>
      </c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78" t="s">
        <v>366</v>
      </c>
      <c r="V36" s="391"/>
      <c r="W36" s="391"/>
      <c r="X36" s="391"/>
      <c r="Y36" s="391"/>
      <c r="Z36" s="391"/>
      <c r="AA36" s="391"/>
      <c r="AB36" s="391"/>
      <c r="AC36" s="403"/>
      <c r="AD36" s="224"/>
      <c r="AE36" s="224"/>
      <c r="AF36" s="224"/>
      <c r="AG36" s="171"/>
    </row>
    <row r="37" spans="1:40" ht="15" customHeight="1" x14ac:dyDescent="0.15">
      <c r="A37" s="171"/>
      <c r="B37" s="385" t="s">
        <v>352</v>
      </c>
      <c r="C37" s="386"/>
      <c r="D37" s="386"/>
      <c r="E37" s="386"/>
      <c r="F37" s="386"/>
      <c r="G37" s="386"/>
      <c r="H37" s="387"/>
      <c r="I37" s="388" t="s">
        <v>355</v>
      </c>
      <c r="J37" s="389"/>
      <c r="K37" s="389"/>
      <c r="L37" s="389"/>
      <c r="M37" s="389"/>
      <c r="N37" s="389"/>
      <c r="O37" s="442"/>
      <c r="P37" s="436" t="s">
        <v>133</v>
      </c>
      <c r="Q37" s="437"/>
      <c r="R37" s="437"/>
      <c r="S37" s="437"/>
      <c r="T37" s="437"/>
      <c r="U37" s="372" t="s">
        <v>351</v>
      </c>
      <c r="V37" s="373"/>
      <c r="W37" s="373"/>
      <c r="X37" s="373"/>
      <c r="Y37" s="373"/>
      <c r="Z37" s="373"/>
      <c r="AA37" s="373"/>
      <c r="AB37" s="373"/>
      <c r="AC37" s="374"/>
      <c r="AD37" s="225"/>
      <c r="AE37" s="225"/>
      <c r="AF37" s="225"/>
      <c r="AG37" s="171"/>
    </row>
    <row r="38" spans="1:40" ht="15" customHeight="1" x14ac:dyDescent="0.15">
      <c r="A38" s="171"/>
      <c r="B38" s="346" t="s">
        <v>92</v>
      </c>
      <c r="C38" s="347"/>
      <c r="D38" s="347"/>
      <c r="E38" s="347"/>
      <c r="F38" s="347"/>
      <c r="G38" s="347"/>
      <c r="H38" s="348"/>
      <c r="I38" s="349" t="s">
        <v>220</v>
      </c>
      <c r="J38" s="347"/>
      <c r="K38" s="347"/>
      <c r="L38" s="347"/>
      <c r="M38" s="347"/>
      <c r="N38" s="347"/>
      <c r="O38" s="413"/>
      <c r="P38" s="438"/>
      <c r="Q38" s="439"/>
      <c r="R38" s="439"/>
      <c r="S38" s="439"/>
      <c r="T38" s="439"/>
      <c r="U38" s="375"/>
      <c r="V38" s="376"/>
      <c r="W38" s="376"/>
      <c r="X38" s="376"/>
      <c r="Y38" s="376"/>
      <c r="Z38" s="376"/>
      <c r="AA38" s="376"/>
      <c r="AB38" s="376"/>
      <c r="AC38" s="377"/>
      <c r="AD38" s="225"/>
      <c r="AE38" s="225"/>
      <c r="AF38" s="225"/>
      <c r="AG38" s="171"/>
      <c r="AN38"/>
    </row>
    <row r="39" spans="1:40" ht="29.25" customHeight="1" thickBot="1" x14ac:dyDescent="0.2">
      <c r="A39" s="171"/>
      <c r="B39" s="432" t="str">
        <f>IF(SUM(B25+B32)=0,"",SUM(B25+B32))</f>
        <v/>
      </c>
      <c r="C39" s="433"/>
      <c r="D39" s="433"/>
      <c r="E39" s="433"/>
      <c r="F39" s="433"/>
      <c r="G39" s="433"/>
      <c r="H39" s="434"/>
      <c r="I39" s="433" t="str">
        <f>IF(SUM(I25+I32)=0,"",SUM(I25+I32))</f>
        <v/>
      </c>
      <c r="J39" s="433"/>
      <c r="K39" s="433"/>
      <c r="L39" s="433"/>
      <c r="M39" s="433"/>
      <c r="N39" s="433"/>
      <c r="O39" s="435"/>
      <c r="P39" s="440" t="str">
        <f>IF(OR(I39="",B39=""),"",IF(OR(I39&gt;B39,I39=B39),"適合","不適合"))</f>
        <v/>
      </c>
      <c r="Q39" s="441"/>
      <c r="R39" s="441"/>
      <c r="S39" s="441"/>
      <c r="T39" s="441"/>
      <c r="U39" s="369" t="str">
        <f>IFERROR(ROUNDUP((P25+P32)/(W25+W32),2),"")</f>
        <v/>
      </c>
      <c r="V39" s="370"/>
      <c r="W39" s="370"/>
      <c r="X39" s="370"/>
      <c r="Y39" s="370"/>
      <c r="Z39" s="370"/>
      <c r="AA39" s="370"/>
      <c r="AB39" s="370"/>
      <c r="AC39" s="371"/>
      <c r="AD39" s="223"/>
      <c r="AE39" s="223"/>
      <c r="AF39" s="223"/>
      <c r="AG39" s="171"/>
    </row>
    <row r="40" spans="1:40" ht="17.25" customHeight="1" x14ac:dyDescent="0.15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</row>
    <row r="41" spans="1:40" ht="17.25" customHeight="1" x14ac:dyDescent="0.15">
      <c r="A41" s="171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</row>
    <row r="42" spans="1:40" ht="17.25" customHeight="1" x14ac:dyDescent="0.15">
      <c r="A42" s="171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</row>
    <row r="43" spans="1:40" ht="17.25" customHeight="1" x14ac:dyDescent="0.15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</row>
    <row r="44" spans="1:40" ht="17.25" customHeight="1" x14ac:dyDescent="0.15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</row>
    <row r="48" spans="1:40" ht="26.25" customHeight="1" x14ac:dyDescent="0.15"/>
    <row r="49" spans="19:24" ht="17.25" customHeight="1" x14ac:dyDescent="0.15">
      <c r="S49" s="345"/>
      <c r="T49" s="345"/>
      <c r="U49" s="345"/>
      <c r="V49" s="345"/>
      <c r="W49" s="345"/>
      <c r="X49" s="345"/>
    </row>
    <row r="50" spans="19:24" ht="17.25" customHeight="1" x14ac:dyDescent="0.15">
      <c r="S50" s="345"/>
      <c r="T50" s="345"/>
      <c r="U50" s="345"/>
      <c r="V50" s="345"/>
      <c r="W50" s="345"/>
      <c r="X50" s="345"/>
    </row>
    <row r="51" spans="19:24" ht="17.25" customHeight="1" x14ac:dyDescent="0.15">
      <c r="S51" s="345"/>
      <c r="T51" s="345"/>
      <c r="U51" s="345"/>
      <c r="V51" s="345"/>
      <c r="W51" s="345"/>
      <c r="X51" s="345"/>
    </row>
  </sheetData>
  <sheetProtection algorithmName="SHA-512" hashValue="6k2VwbXYMxz0hCBmmPgZNapjtLpdRh5DbFmOlQx5LT0r8Gu4mN5/2GlPrVorK5iPtWu//sOtBl/N6aXMLYviOQ==" saltValue="3zU/LJDdhCVE5nF7V6V6rw==" spinCount="100000" sheet="1" objects="1" scenarios="1"/>
  <mergeCells count="65">
    <mergeCell ref="B22:O22"/>
    <mergeCell ref="B23:H23"/>
    <mergeCell ref="B24:H24"/>
    <mergeCell ref="I23:O23"/>
    <mergeCell ref="B39:H39"/>
    <mergeCell ref="I39:O39"/>
    <mergeCell ref="B36:T36"/>
    <mergeCell ref="P37:T38"/>
    <mergeCell ref="P39:T39"/>
    <mergeCell ref="B38:H38"/>
    <mergeCell ref="I38:O38"/>
    <mergeCell ref="I37:O37"/>
    <mergeCell ref="B37:H37"/>
    <mergeCell ref="B32:H32"/>
    <mergeCell ref="I32:O32"/>
    <mergeCell ref="B29:O29"/>
    <mergeCell ref="A6:AG6"/>
    <mergeCell ref="R14:AG14"/>
    <mergeCell ref="A5:AG5"/>
    <mergeCell ref="A12:F12"/>
    <mergeCell ref="A13:F13"/>
    <mergeCell ref="G13:AG13"/>
    <mergeCell ref="A11:F11"/>
    <mergeCell ref="A14:F14"/>
    <mergeCell ref="G14:Q14"/>
    <mergeCell ref="G12:AG12"/>
    <mergeCell ref="U36:AC36"/>
    <mergeCell ref="I24:O24"/>
    <mergeCell ref="B25:H25"/>
    <mergeCell ref="I25:O25"/>
    <mergeCell ref="P29:AC29"/>
    <mergeCell ref="P30:V30"/>
    <mergeCell ref="W30:AC30"/>
    <mergeCell ref="P31:V31"/>
    <mergeCell ref="I31:O31"/>
    <mergeCell ref="B30:H30"/>
    <mergeCell ref="I30:O30"/>
    <mergeCell ref="B31:H31"/>
    <mergeCell ref="P22:AC22"/>
    <mergeCell ref="P23:V23"/>
    <mergeCell ref="W23:AC23"/>
    <mergeCell ref="P24:V24"/>
    <mergeCell ref="W24:AC24"/>
    <mergeCell ref="BA22:BN22"/>
    <mergeCell ref="AM23:AS23"/>
    <mergeCell ref="AT23:AZ23"/>
    <mergeCell ref="BA23:BG23"/>
    <mergeCell ref="BH23:BN23"/>
    <mergeCell ref="AM22:AZ22"/>
    <mergeCell ref="S49:X51"/>
    <mergeCell ref="BA24:BG24"/>
    <mergeCell ref="BH24:BN24"/>
    <mergeCell ref="AM25:AS25"/>
    <mergeCell ref="AT25:AZ25"/>
    <mergeCell ref="BA25:BG25"/>
    <mergeCell ref="BH25:BN25"/>
    <mergeCell ref="AM24:AS24"/>
    <mergeCell ref="AT24:AZ24"/>
    <mergeCell ref="W25:AC25"/>
    <mergeCell ref="P25:V25"/>
    <mergeCell ref="W31:AC31"/>
    <mergeCell ref="P32:V32"/>
    <mergeCell ref="W32:AC32"/>
    <mergeCell ref="U39:AC39"/>
    <mergeCell ref="U37:AC38"/>
  </mergeCells>
  <phoneticPr fontId="2"/>
  <conditionalFormatting sqref="P39:U39">
    <cfRule type="cellIs" dxfId="40" priority="3" stopIfTrue="1" operator="equal">
      <formula>"適合"</formula>
    </cfRule>
    <cfRule type="cellIs" dxfId="39" priority="4" stopIfTrue="1" operator="equal">
      <formula>"不適合"</formula>
    </cfRule>
  </conditionalFormatting>
  <dataValidations disablePrompts="1" xWindow="774" yWindow="782" count="2">
    <dataValidation type="list" allowBlank="1" showInputMessage="1" showErrorMessage="1" sqref="M11 G11" xr:uid="{00000000-0002-0000-0100-000000000000}">
      <formula1>"■,□"</formula1>
    </dataValidation>
    <dataValidation allowBlank="1" showInputMessage="1" showErrorMessage="1" prompt="※誘導BEIの計算結果の_x000a_数値に小数点以下２位_x000a_未満の端数があるときは、_x000a_これを切り上げています。_x000a_(小数点第3位切り上げ)" sqref="U37" xr:uid="{EA17C65F-6105-4971-B634-CEEBBA9A05A4}"/>
  </dataValidations>
  <printOptions horizontalCentered="1"/>
  <pageMargins left="0.47244094488188981" right="0.39370078740157483" top="0.31496062992125984" bottom="0.39370078740157483" header="0.19685039370078741" footer="0.19685039370078741"/>
  <pageSetup paperSize="9" scale="98" fitToHeight="5" orientation="portrait" r:id="rId1"/>
  <headerFooter scaleWithDoc="0">
    <oddFooter>&amp;L&amp;9ＨＰJ-351-13　(Ver.20240620）&amp;R&amp;9Copyright 2013-2024 Houseplus Corporation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9"/>
  </sheetPr>
  <dimension ref="A1:AJ258"/>
  <sheetViews>
    <sheetView view="pageBreakPreview" zoomScaleNormal="40" zoomScaleSheetLayoutView="100" zoomScalePageLayoutView="115" workbookViewId="0">
      <selection activeCell="AB15" sqref="AB15"/>
    </sheetView>
  </sheetViews>
  <sheetFormatPr defaultColWidth="2.875" defaultRowHeight="17.25" customHeight="1" x14ac:dyDescent="0.15"/>
  <cols>
    <col min="1" max="1" width="3.25" style="69" customWidth="1"/>
    <col min="2" max="3" width="2.875" style="69" hidden="1" customWidth="1"/>
    <col min="4" max="5" width="3.625" style="69" customWidth="1"/>
    <col min="6" max="7" width="5.625" style="69" customWidth="1"/>
    <col min="8" max="9" width="6.875" style="69" customWidth="1"/>
    <col min="10" max="10" width="5.875" style="69" customWidth="1"/>
    <col min="11" max="11" width="1" style="69" customWidth="1"/>
    <col min="12" max="13" width="3" style="69" customWidth="1"/>
    <col min="14" max="14" width="8.625" style="69" customWidth="1"/>
    <col min="15" max="16" width="2.75" style="69" customWidth="1"/>
    <col min="17" max="17" width="2.875" style="69" customWidth="1"/>
    <col min="18" max="18" width="3" style="69" customWidth="1"/>
    <col min="19" max="19" width="2.875" style="69" customWidth="1"/>
    <col min="20" max="20" width="8.625" style="69" customWidth="1"/>
    <col min="21" max="21" width="2.875" style="69" customWidth="1"/>
    <col min="22" max="22" width="2.75" style="69" customWidth="1"/>
    <col min="23" max="24" width="2.875" style="69" customWidth="1"/>
    <col min="25" max="25" width="2.75" style="69" customWidth="1"/>
    <col min="26" max="26" width="10.5" style="69" customWidth="1"/>
    <col min="27" max="30" width="9.625" style="69" customWidth="1"/>
    <col min="31" max="31" width="8.625" style="69" customWidth="1"/>
    <col min="32" max="32" width="5.625" style="69" hidden="1" customWidth="1"/>
    <col min="33" max="36" width="8.625" style="69" hidden="1" customWidth="1"/>
    <col min="37" max="38" width="9.625" style="69" customWidth="1"/>
    <col min="39" max="16384" width="2.875" style="69"/>
  </cols>
  <sheetData>
    <row r="1" spans="1:36" ht="30.75" customHeight="1" x14ac:dyDescent="0.15">
      <c r="A1" s="170" t="s">
        <v>81</v>
      </c>
      <c r="B1" s="171"/>
      <c r="C1" s="170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2"/>
      <c r="S1" s="172"/>
      <c r="T1" s="172"/>
      <c r="U1" s="172"/>
      <c r="V1" s="173" t="s">
        <v>240</v>
      </c>
      <c r="W1" s="172"/>
      <c r="X1" s="172"/>
      <c r="Y1" s="172"/>
      <c r="Z1" s="172"/>
      <c r="AA1" s="171"/>
      <c r="AB1" s="171"/>
      <c r="AC1" s="174"/>
      <c r="AD1" s="171"/>
      <c r="AE1" s="174" t="s">
        <v>243</v>
      </c>
      <c r="AG1" s="171"/>
      <c r="AH1" s="171"/>
      <c r="AI1" s="171"/>
      <c r="AJ1" s="171"/>
    </row>
    <row r="2" spans="1:36" ht="6" customHeight="1" thickBot="1" x14ac:dyDescent="0.2">
      <c r="A2" s="170"/>
      <c r="B2" s="171"/>
      <c r="C2" s="170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5"/>
      <c r="T2" s="171"/>
      <c r="U2" s="171"/>
      <c r="V2" s="171"/>
      <c r="W2" s="171"/>
      <c r="X2" s="171"/>
      <c r="Y2" s="174"/>
      <c r="Z2" s="171"/>
      <c r="AA2" s="171"/>
      <c r="AB2" s="171"/>
      <c r="AC2" s="171"/>
      <c r="AD2" s="171"/>
      <c r="AE2" s="171"/>
      <c r="AG2" s="171"/>
      <c r="AH2" s="171"/>
      <c r="AI2" s="171"/>
      <c r="AJ2" s="171"/>
    </row>
    <row r="3" spans="1:36" ht="20.25" customHeight="1" x14ac:dyDescent="0.15">
      <c r="A3" s="534"/>
      <c r="B3" s="522" t="s">
        <v>234</v>
      </c>
      <c r="C3" s="522"/>
      <c r="D3" s="522" t="s">
        <v>287</v>
      </c>
      <c r="E3" s="523"/>
      <c r="F3" s="522" t="s">
        <v>233</v>
      </c>
      <c r="G3" s="523"/>
      <c r="H3" s="527" t="s">
        <v>372</v>
      </c>
      <c r="I3" s="523"/>
      <c r="J3" s="464" t="s">
        <v>377</v>
      </c>
      <c r="K3" s="164"/>
      <c r="L3" s="528" t="s">
        <v>223</v>
      </c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449" t="s">
        <v>221</v>
      </c>
      <c r="AA3" s="450"/>
      <c r="AB3" s="450"/>
      <c r="AC3" s="450"/>
      <c r="AD3" s="451"/>
      <c r="AE3" s="461" t="s">
        <v>375</v>
      </c>
      <c r="AF3" s="152"/>
      <c r="AG3" s="474" t="s">
        <v>378</v>
      </c>
      <c r="AH3" s="415"/>
      <c r="AI3" s="415"/>
      <c r="AJ3" s="475"/>
    </row>
    <row r="4" spans="1:36" ht="20.25" customHeight="1" x14ac:dyDescent="0.15">
      <c r="A4" s="535"/>
      <c r="B4" s="524"/>
      <c r="C4" s="524"/>
      <c r="D4" s="524"/>
      <c r="E4" s="466"/>
      <c r="F4" s="524"/>
      <c r="G4" s="466"/>
      <c r="H4" s="460"/>
      <c r="I4" s="466"/>
      <c r="J4" s="465"/>
      <c r="K4" s="165"/>
      <c r="L4" s="452" t="s">
        <v>368</v>
      </c>
      <c r="M4" s="453"/>
      <c r="N4" s="447" t="s">
        <v>82</v>
      </c>
      <c r="O4" s="447"/>
      <c r="P4" s="447"/>
      <c r="Q4" s="447"/>
      <c r="R4" s="447" t="s">
        <v>90</v>
      </c>
      <c r="S4" s="447"/>
      <c r="T4" s="447" t="s">
        <v>83</v>
      </c>
      <c r="U4" s="447"/>
      <c r="V4" s="447"/>
      <c r="W4" s="447"/>
      <c r="X4" s="447" t="s">
        <v>90</v>
      </c>
      <c r="Y4" s="447"/>
      <c r="Z4" s="447" t="s">
        <v>376</v>
      </c>
      <c r="AA4" s="399" t="s">
        <v>360</v>
      </c>
      <c r="AB4" s="399"/>
      <c r="AC4" s="399"/>
      <c r="AD4" s="400"/>
      <c r="AE4" s="462"/>
      <c r="AF4" s="163"/>
      <c r="AG4" s="467" t="s">
        <v>360</v>
      </c>
      <c r="AH4" s="468"/>
      <c r="AI4" s="468"/>
      <c r="AJ4" s="469"/>
    </row>
    <row r="5" spans="1:36" ht="37.5" customHeight="1" x14ac:dyDescent="0.15">
      <c r="A5" s="536"/>
      <c r="B5" s="525"/>
      <c r="C5" s="525"/>
      <c r="D5" s="525"/>
      <c r="E5" s="526"/>
      <c r="F5" s="525"/>
      <c r="G5" s="526"/>
      <c r="H5" s="526"/>
      <c r="I5" s="526"/>
      <c r="J5" s="465"/>
      <c r="K5" s="165"/>
      <c r="L5" s="454"/>
      <c r="M5" s="455"/>
      <c r="N5" s="458"/>
      <c r="O5" s="458"/>
      <c r="P5" s="458"/>
      <c r="Q5" s="458"/>
      <c r="R5" s="459"/>
      <c r="S5" s="459"/>
      <c r="T5" s="458"/>
      <c r="U5" s="458"/>
      <c r="V5" s="458"/>
      <c r="W5" s="458"/>
      <c r="X5" s="459"/>
      <c r="Y5" s="459"/>
      <c r="Z5" s="448"/>
      <c r="AA5" s="531" t="s">
        <v>354</v>
      </c>
      <c r="AB5" s="471"/>
      <c r="AC5" s="472" t="s">
        <v>359</v>
      </c>
      <c r="AD5" s="530"/>
      <c r="AE5" s="462"/>
      <c r="AF5" s="532" t="s">
        <v>373</v>
      </c>
      <c r="AG5" s="470" t="s">
        <v>354</v>
      </c>
      <c r="AH5" s="471"/>
      <c r="AI5" s="472" t="s">
        <v>359</v>
      </c>
      <c r="AJ5" s="473"/>
    </row>
    <row r="6" spans="1:36" ht="40.5" customHeight="1" x14ac:dyDescent="0.15">
      <c r="A6" s="536"/>
      <c r="B6" s="525"/>
      <c r="C6" s="525"/>
      <c r="D6" s="525"/>
      <c r="E6" s="526"/>
      <c r="F6" s="525"/>
      <c r="G6" s="526"/>
      <c r="H6" s="526"/>
      <c r="I6" s="526"/>
      <c r="J6" s="465"/>
      <c r="K6" s="165"/>
      <c r="L6" s="454"/>
      <c r="M6" s="455"/>
      <c r="N6" s="178" t="s">
        <v>244</v>
      </c>
      <c r="O6" s="447" t="s">
        <v>245</v>
      </c>
      <c r="P6" s="521"/>
      <c r="Q6" s="521"/>
      <c r="R6" s="459"/>
      <c r="S6" s="459"/>
      <c r="T6" s="178" t="s">
        <v>258</v>
      </c>
      <c r="U6" s="447" t="s">
        <v>259</v>
      </c>
      <c r="V6" s="521"/>
      <c r="W6" s="521"/>
      <c r="X6" s="459"/>
      <c r="Y6" s="459"/>
      <c r="Z6" s="178" t="s">
        <v>374</v>
      </c>
      <c r="AA6" s="180" t="s">
        <v>363</v>
      </c>
      <c r="AB6" s="181" t="s">
        <v>364</v>
      </c>
      <c r="AC6" s="182" t="s">
        <v>365</v>
      </c>
      <c r="AD6" s="183" t="s">
        <v>353</v>
      </c>
      <c r="AE6" s="462"/>
      <c r="AF6" s="533"/>
      <c r="AG6" s="200" t="s">
        <v>363</v>
      </c>
      <c r="AH6" s="201" t="s">
        <v>364</v>
      </c>
      <c r="AI6" s="200" t="s">
        <v>365</v>
      </c>
      <c r="AJ6" s="202" t="s">
        <v>353</v>
      </c>
    </row>
    <row r="7" spans="1:36" ht="13.5" customHeight="1" x14ac:dyDescent="0.15">
      <c r="A7" s="536"/>
      <c r="B7" s="525"/>
      <c r="C7" s="525"/>
      <c r="D7" s="525"/>
      <c r="E7" s="526"/>
      <c r="F7" s="525"/>
      <c r="G7" s="526"/>
      <c r="H7" s="526"/>
      <c r="I7" s="526"/>
      <c r="J7" s="466"/>
      <c r="K7" s="166"/>
      <c r="L7" s="456"/>
      <c r="M7" s="457"/>
      <c r="N7" s="166" t="s">
        <v>91</v>
      </c>
      <c r="O7" s="466" t="s">
        <v>91</v>
      </c>
      <c r="P7" s="466"/>
      <c r="Q7" s="466"/>
      <c r="R7" s="460"/>
      <c r="S7" s="460"/>
      <c r="T7" s="166" t="s">
        <v>224</v>
      </c>
      <c r="U7" s="466" t="s">
        <v>224</v>
      </c>
      <c r="V7" s="466"/>
      <c r="W7" s="466"/>
      <c r="X7" s="460"/>
      <c r="Y7" s="460"/>
      <c r="Z7" s="166" t="s">
        <v>222</v>
      </c>
      <c r="AA7" s="184" t="s">
        <v>225</v>
      </c>
      <c r="AB7" s="185" t="s">
        <v>92</v>
      </c>
      <c r="AC7" s="186" t="s">
        <v>220</v>
      </c>
      <c r="AD7" s="187" t="s">
        <v>92</v>
      </c>
      <c r="AE7" s="463"/>
      <c r="AF7" s="413"/>
      <c r="AG7" s="186" t="s">
        <v>220</v>
      </c>
      <c r="AH7" s="185" t="s">
        <v>92</v>
      </c>
      <c r="AI7" s="186" t="s">
        <v>220</v>
      </c>
      <c r="AJ7" s="187" t="s">
        <v>92</v>
      </c>
    </row>
    <row r="8" spans="1:36" ht="20.25" customHeight="1" x14ac:dyDescent="0.15">
      <c r="A8" s="135"/>
      <c r="B8" s="136"/>
      <c r="C8" s="136"/>
      <c r="D8" s="537"/>
      <c r="E8" s="538"/>
      <c r="F8" s="537"/>
      <c r="G8" s="538"/>
      <c r="H8" s="539"/>
      <c r="I8" s="539"/>
      <c r="J8" s="106" t="str">
        <f>IF(J9="","",SUM(J9:J258))</f>
        <v/>
      </c>
      <c r="K8" s="167"/>
      <c r="L8" s="140"/>
      <c r="M8" s="140"/>
      <c r="N8" s="137"/>
      <c r="O8" s="544"/>
      <c r="P8" s="544"/>
      <c r="Q8" s="544"/>
      <c r="R8" s="540" t="str">
        <f t="shared" ref="R8" si="0">IF(OR(O8="",N8=""),"",IF(N8&lt;=O8=TRUE,"適合","不適合"))</f>
        <v/>
      </c>
      <c r="S8" s="539"/>
      <c r="T8" s="138"/>
      <c r="U8" s="541"/>
      <c r="V8" s="542"/>
      <c r="W8" s="543"/>
      <c r="X8" s="541"/>
      <c r="Y8" s="543"/>
      <c r="Z8" s="193"/>
      <c r="AA8" s="139" t="str">
        <f>IF(AG8="","",AG8)</f>
        <v/>
      </c>
      <c r="AB8" s="139" t="str">
        <f>IF(AH8="","",AH8)</f>
        <v/>
      </c>
      <c r="AC8" s="139" t="str">
        <f>IF(AI8="","",AI8)</f>
        <v/>
      </c>
      <c r="AD8" s="203" t="str">
        <f>IF(AJ8="","",AJ8)</f>
        <v/>
      </c>
      <c r="AE8" s="192"/>
      <c r="AF8" s="141"/>
      <c r="AG8" s="195" t="str">
        <f>IF(SUM(AG9:AG258)=0,"",SUM(AG9:AG258))</f>
        <v/>
      </c>
      <c r="AH8" s="196" t="str">
        <f>IF(SUM(AH9:AH258)=0,"",SUM(AH9:AH258))</f>
        <v/>
      </c>
      <c r="AI8" s="195" t="str">
        <f>IF(SUM(AI9:AI258)=0,"",SUM(AI9:AI258))</f>
        <v/>
      </c>
      <c r="AJ8" s="197" t="str">
        <f>IF(SUM(AJ9:AJ258)=0,"",SUM(AJ9:AJ258))</f>
        <v/>
      </c>
    </row>
    <row r="9" spans="1:36" ht="21" customHeight="1" x14ac:dyDescent="0.15">
      <c r="A9" s="130">
        <v>1</v>
      </c>
      <c r="B9" s="493"/>
      <c r="C9" s="493"/>
      <c r="D9" s="477"/>
      <c r="E9" s="478"/>
      <c r="F9" s="477"/>
      <c r="G9" s="478"/>
      <c r="H9" s="479"/>
      <c r="I9" s="479"/>
      <c r="J9" s="188"/>
      <c r="K9" s="167"/>
      <c r="L9" s="480" t="s">
        <v>22</v>
      </c>
      <c r="M9" s="481"/>
      <c r="N9" s="108"/>
      <c r="O9" s="482" t="str">
        <f>IF($N9="","",IF(リスト!$N$2="","",リスト!$N$2))</f>
        <v/>
      </c>
      <c r="P9" s="482"/>
      <c r="Q9" s="482"/>
      <c r="R9" s="474" t="str">
        <f>IF(AND($L9="□",N9=""),"",IF(OR(L9="■",N9&lt;=O9),"適合","不適合"))</f>
        <v/>
      </c>
      <c r="S9" s="475"/>
      <c r="T9" s="105"/>
      <c r="U9" s="415" t="str">
        <f>IF($T9="","",IF(リスト!$O$2="","",リスト!$O$2))</f>
        <v/>
      </c>
      <c r="V9" s="415"/>
      <c r="W9" s="475"/>
      <c r="X9" s="475" t="str">
        <f>IF(AND($L9="□",T9=""),"",IF(OR(L9="■",T9&lt;=U9),"適合","不適合"))</f>
        <v/>
      </c>
      <c r="Y9" s="483"/>
      <c r="Z9" s="107"/>
      <c r="AA9" s="142"/>
      <c r="AB9" s="143"/>
      <c r="AC9" s="148"/>
      <c r="AD9" s="209"/>
      <c r="AE9" s="204" t="str">
        <f>IFERROR(ROUNDUP(AC9/AD9,2),"")</f>
        <v/>
      </c>
      <c r="AF9" s="104" t="str">
        <f>IF(OR(AE9=""),"",IF(AE9&lt;=0.8=TRUE,"適合","不適合"))</f>
        <v/>
      </c>
      <c r="AG9" s="198" t="str">
        <f>IF(AA9="","",J9*AA9)</f>
        <v/>
      </c>
      <c r="AH9" s="199" t="str">
        <f>IF(AB9="","",J9*AB9)</f>
        <v/>
      </c>
      <c r="AI9" s="198" t="str">
        <f>IF(AC9="","",J9*AC9)</f>
        <v/>
      </c>
      <c r="AJ9" s="199" t="str">
        <f>IF(AD9="","",J9*AD9)</f>
        <v/>
      </c>
    </row>
    <row r="10" spans="1:36" ht="21" customHeight="1" x14ac:dyDescent="0.15">
      <c r="A10" s="131">
        <v>2</v>
      </c>
      <c r="B10" s="476"/>
      <c r="C10" s="476"/>
      <c r="D10" s="477"/>
      <c r="E10" s="478"/>
      <c r="F10" s="477"/>
      <c r="G10" s="478"/>
      <c r="H10" s="479"/>
      <c r="I10" s="479"/>
      <c r="J10" s="188"/>
      <c r="K10" s="167"/>
      <c r="L10" s="480" t="s">
        <v>22</v>
      </c>
      <c r="M10" s="481"/>
      <c r="N10" s="108"/>
      <c r="O10" s="482" t="str">
        <f>IF($N10="","",IF(リスト!$N$2="","",リスト!$N$2))</f>
        <v/>
      </c>
      <c r="P10" s="482"/>
      <c r="Q10" s="482"/>
      <c r="R10" s="474" t="str">
        <f t="shared" ref="R10:R73" si="1">IF(AND($L10="□",N10=""),"",IF(OR(L10="■",N10&lt;=O10),"適合","不適合"))</f>
        <v/>
      </c>
      <c r="S10" s="475"/>
      <c r="T10" s="105"/>
      <c r="U10" s="415" t="str">
        <f>IF($T10="","",IF(リスト!$O$2="","",リスト!$O$2))</f>
        <v/>
      </c>
      <c r="V10" s="415"/>
      <c r="W10" s="475"/>
      <c r="X10" s="475" t="str">
        <f t="shared" ref="X10:X73" si="2">IF(AND($L10="□",T10=""),"",IF(OR(L10="■",T10&lt;=U10),"適合","不適合"))</f>
        <v/>
      </c>
      <c r="Y10" s="483"/>
      <c r="Z10" s="107"/>
      <c r="AA10" s="142"/>
      <c r="AB10" s="143"/>
      <c r="AC10" s="144"/>
      <c r="AD10" s="209"/>
      <c r="AE10" s="204" t="str">
        <f>IFERROR(ROUNDUP(AC10/AD10,2),"")</f>
        <v/>
      </c>
      <c r="AF10" s="104" t="str">
        <f t="shared" ref="AF10:AF73" si="3">IF(OR(AE10=""),"",IF(AE10&lt;=0.8=TRUE,"適合","不適合"))</f>
        <v/>
      </c>
      <c r="AG10" s="198" t="str">
        <f>IF(AA10="","",J10*AA10)</f>
        <v/>
      </c>
      <c r="AH10" s="199" t="str">
        <f>IF(AB10="","",J10*AB10)</f>
        <v/>
      </c>
      <c r="AI10" s="198" t="str">
        <f t="shared" ref="AI10:AI73" si="4">IF(AC10="","",J10*AC10)</f>
        <v/>
      </c>
      <c r="AJ10" s="199" t="str">
        <f t="shared" ref="AJ10:AJ73" si="5">IF(AD10="","",J10*AD10)</f>
        <v/>
      </c>
    </row>
    <row r="11" spans="1:36" ht="21" customHeight="1" x14ac:dyDescent="0.15">
      <c r="A11" s="131">
        <v>3</v>
      </c>
      <c r="B11" s="476"/>
      <c r="C11" s="476"/>
      <c r="D11" s="477"/>
      <c r="E11" s="478"/>
      <c r="F11" s="477"/>
      <c r="G11" s="478"/>
      <c r="H11" s="479"/>
      <c r="I11" s="479"/>
      <c r="J11" s="188"/>
      <c r="K11" s="167"/>
      <c r="L11" s="480" t="s">
        <v>22</v>
      </c>
      <c r="M11" s="481"/>
      <c r="N11" s="108"/>
      <c r="O11" s="482" t="str">
        <f>IF($N11="","",IF(リスト!$N$2="","",リスト!$N$2))</f>
        <v/>
      </c>
      <c r="P11" s="482"/>
      <c r="Q11" s="482"/>
      <c r="R11" s="474" t="str">
        <f t="shared" si="1"/>
        <v/>
      </c>
      <c r="S11" s="475"/>
      <c r="T11" s="105"/>
      <c r="U11" s="415" t="str">
        <f>IF($T11="","",IF(リスト!$O$2="","",リスト!$O$2))</f>
        <v/>
      </c>
      <c r="V11" s="415"/>
      <c r="W11" s="475"/>
      <c r="X11" s="475" t="str">
        <f t="shared" si="2"/>
        <v/>
      </c>
      <c r="Y11" s="483"/>
      <c r="Z11" s="107"/>
      <c r="AA11" s="142"/>
      <c r="AB11" s="143"/>
      <c r="AC11" s="144"/>
      <c r="AD11" s="209"/>
      <c r="AE11" s="204" t="str">
        <f t="shared" ref="AE11:AE13" si="6">IFERROR(ROUNDUP(AC11/AD11,2),"")</f>
        <v/>
      </c>
      <c r="AF11" s="104" t="str">
        <f t="shared" si="3"/>
        <v/>
      </c>
      <c r="AG11" s="198" t="str">
        <f t="shared" ref="AG11:AG73" si="7">IF(AA11="","",J11*AA11)</f>
        <v/>
      </c>
      <c r="AH11" s="199" t="str">
        <f t="shared" ref="AH11:AH73" si="8">IF(AB11="","",J11*AB11)</f>
        <v/>
      </c>
      <c r="AI11" s="198" t="str">
        <f t="shared" si="4"/>
        <v/>
      </c>
      <c r="AJ11" s="199" t="str">
        <f t="shared" si="5"/>
        <v/>
      </c>
    </row>
    <row r="12" spans="1:36" ht="21" customHeight="1" x14ac:dyDescent="0.15">
      <c r="A12" s="131">
        <v>4</v>
      </c>
      <c r="B12" s="476"/>
      <c r="C12" s="476"/>
      <c r="D12" s="477"/>
      <c r="E12" s="478"/>
      <c r="F12" s="477"/>
      <c r="G12" s="478"/>
      <c r="H12" s="479"/>
      <c r="I12" s="479"/>
      <c r="J12" s="188"/>
      <c r="K12" s="167"/>
      <c r="L12" s="480" t="s">
        <v>22</v>
      </c>
      <c r="M12" s="481"/>
      <c r="N12" s="108"/>
      <c r="O12" s="482" t="str">
        <f>IF($N12="","",IF(リスト!$N$2="","",リスト!$N$2))</f>
        <v/>
      </c>
      <c r="P12" s="482"/>
      <c r="Q12" s="482"/>
      <c r="R12" s="474" t="str">
        <f t="shared" si="1"/>
        <v/>
      </c>
      <c r="S12" s="475"/>
      <c r="T12" s="105"/>
      <c r="U12" s="415" t="str">
        <f>IF($T12="","",IF(リスト!$O$2="","",リスト!$O$2))</f>
        <v/>
      </c>
      <c r="V12" s="415"/>
      <c r="W12" s="475"/>
      <c r="X12" s="475" t="str">
        <f t="shared" si="2"/>
        <v/>
      </c>
      <c r="Y12" s="483"/>
      <c r="Z12" s="107"/>
      <c r="AA12" s="142"/>
      <c r="AB12" s="143"/>
      <c r="AC12" s="144"/>
      <c r="AD12" s="209"/>
      <c r="AE12" s="204" t="str">
        <f t="shared" si="6"/>
        <v/>
      </c>
      <c r="AF12" s="104" t="str">
        <f t="shared" si="3"/>
        <v/>
      </c>
      <c r="AG12" s="198" t="str">
        <f t="shared" si="7"/>
        <v/>
      </c>
      <c r="AH12" s="199" t="str">
        <f t="shared" si="8"/>
        <v/>
      </c>
      <c r="AI12" s="198" t="str">
        <f t="shared" si="4"/>
        <v/>
      </c>
      <c r="AJ12" s="199" t="str">
        <f t="shared" si="5"/>
        <v/>
      </c>
    </row>
    <row r="13" spans="1:36" ht="21" customHeight="1" x14ac:dyDescent="0.15">
      <c r="A13" s="131">
        <v>5</v>
      </c>
      <c r="B13" s="476"/>
      <c r="C13" s="476"/>
      <c r="D13" s="477"/>
      <c r="E13" s="478"/>
      <c r="F13" s="477"/>
      <c r="G13" s="478"/>
      <c r="H13" s="479"/>
      <c r="I13" s="479"/>
      <c r="J13" s="188"/>
      <c r="K13" s="167"/>
      <c r="L13" s="480" t="s">
        <v>22</v>
      </c>
      <c r="M13" s="481"/>
      <c r="N13" s="108"/>
      <c r="O13" s="482" t="str">
        <f>IF($N13="","",IF(リスト!$N$2="","",リスト!$N$2))</f>
        <v/>
      </c>
      <c r="P13" s="482"/>
      <c r="Q13" s="482"/>
      <c r="R13" s="474" t="str">
        <f t="shared" si="1"/>
        <v/>
      </c>
      <c r="S13" s="475"/>
      <c r="T13" s="105"/>
      <c r="U13" s="415" t="str">
        <f>IF($T13="","",IF(リスト!$O$2="","",リスト!$O$2))</f>
        <v/>
      </c>
      <c r="V13" s="415"/>
      <c r="W13" s="475"/>
      <c r="X13" s="475" t="str">
        <f t="shared" si="2"/>
        <v/>
      </c>
      <c r="Y13" s="483"/>
      <c r="Z13" s="107"/>
      <c r="AA13" s="142"/>
      <c r="AB13" s="143"/>
      <c r="AC13" s="144"/>
      <c r="AD13" s="209"/>
      <c r="AE13" s="204" t="str">
        <f t="shared" si="6"/>
        <v/>
      </c>
      <c r="AF13" s="104" t="str">
        <f t="shared" si="3"/>
        <v/>
      </c>
      <c r="AG13" s="198" t="str">
        <f t="shared" si="7"/>
        <v/>
      </c>
      <c r="AH13" s="199" t="str">
        <f t="shared" si="8"/>
        <v/>
      </c>
      <c r="AI13" s="198" t="str">
        <f t="shared" si="4"/>
        <v/>
      </c>
      <c r="AJ13" s="199" t="str">
        <f t="shared" si="5"/>
        <v/>
      </c>
    </row>
    <row r="14" spans="1:36" ht="21" customHeight="1" x14ac:dyDescent="0.15">
      <c r="A14" s="131">
        <v>6</v>
      </c>
      <c r="B14" s="476"/>
      <c r="C14" s="476"/>
      <c r="D14" s="477"/>
      <c r="E14" s="478"/>
      <c r="F14" s="477"/>
      <c r="G14" s="478"/>
      <c r="H14" s="479"/>
      <c r="I14" s="479"/>
      <c r="J14" s="188"/>
      <c r="K14" s="167"/>
      <c r="L14" s="480" t="s">
        <v>22</v>
      </c>
      <c r="M14" s="481"/>
      <c r="N14" s="108"/>
      <c r="O14" s="482" t="str">
        <f>IF($N14="","",IF(リスト!$N$2="","",リスト!$N$2))</f>
        <v/>
      </c>
      <c r="P14" s="482"/>
      <c r="Q14" s="482"/>
      <c r="R14" s="474" t="str">
        <f t="shared" si="1"/>
        <v/>
      </c>
      <c r="S14" s="475"/>
      <c r="T14" s="105"/>
      <c r="U14" s="415" t="str">
        <f>IF($T14="","",IF(リスト!$O$2="","",リスト!$O$2))</f>
        <v/>
      </c>
      <c r="V14" s="415"/>
      <c r="W14" s="475"/>
      <c r="X14" s="475" t="str">
        <f t="shared" si="2"/>
        <v/>
      </c>
      <c r="Y14" s="483"/>
      <c r="Z14" s="107"/>
      <c r="AA14" s="142"/>
      <c r="AB14" s="143"/>
      <c r="AC14" s="144"/>
      <c r="AD14" s="209"/>
      <c r="AE14" s="204" t="str">
        <f t="shared" ref="AE14:AE77" si="9">IFERROR(ROUNDUP(AC14/AD14,2),"")</f>
        <v/>
      </c>
      <c r="AF14" s="104" t="str">
        <f t="shared" si="3"/>
        <v/>
      </c>
      <c r="AG14" s="198" t="str">
        <f t="shared" si="7"/>
        <v/>
      </c>
      <c r="AH14" s="199" t="str">
        <f t="shared" si="8"/>
        <v/>
      </c>
      <c r="AI14" s="198" t="str">
        <f t="shared" si="4"/>
        <v/>
      </c>
      <c r="AJ14" s="199" t="str">
        <f t="shared" si="5"/>
        <v/>
      </c>
    </row>
    <row r="15" spans="1:36" ht="21" customHeight="1" x14ac:dyDescent="0.15">
      <c r="A15" s="131">
        <v>7</v>
      </c>
      <c r="B15" s="476"/>
      <c r="C15" s="476"/>
      <c r="D15" s="477"/>
      <c r="E15" s="478"/>
      <c r="F15" s="477"/>
      <c r="G15" s="478"/>
      <c r="H15" s="479"/>
      <c r="I15" s="479"/>
      <c r="J15" s="188"/>
      <c r="K15" s="167"/>
      <c r="L15" s="480" t="s">
        <v>22</v>
      </c>
      <c r="M15" s="481"/>
      <c r="N15" s="108"/>
      <c r="O15" s="482" t="str">
        <f>IF($N15="","",IF(リスト!$N$2="","",リスト!$N$2))</f>
        <v/>
      </c>
      <c r="P15" s="482"/>
      <c r="Q15" s="482"/>
      <c r="R15" s="474" t="str">
        <f t="shared" si="1"/>
        <v/>
      </c>
      <c r="S15" s="475"/>
      <c r="T15" s="105"/>
      <c r="U15" s="415" t="str">
        <f>IF($T15="","",IF(リスト!$O$2="","",リスト!$O$2))</f>
        <v/>
      </c>
      <c r="V15" s="415"/>
      <c r="W15" s="475"/>
      <c r="X15" s="475" t="str">
        <f t="shared" si="2"/>
        <v/>
      </c>
      <c r="Y15" s="483"/>
      <c r="Z15" s="107"/>
      <c r="AA15" s="142"/>
      <c r="AB15" s="143"/>
      <c r="AC15" s="144"/>
      <c r="AD15" s="209"/>
      <c r="AE15" s="204" t="str">
        <f t="shared" si="9"/>
        <v/>
      </c>
      <c r="AF15" s="104" t="str">
        <f t="shared" si="3"/>
        <v/>
      </c>
      <c r="AG15" s="198" t="str">
        <f t="shared" si="7"/>
        <v/>
      </c>
      <c r="AH15" s="199" t="str">
        <f t="shared" si="8"/>
        <v/>
      </c>
      <c r="AI15" s="198" t="str">
        <f t="shared" si="4"/>
        <v/>
      </c>
      <c r="AJ15" s="199" t="str">
        <f t="shared" si="5"/>
        <v/>
      </c>
    </row>
    <row r="16" spans="1:36" ht="21" customHeight="1" x14ac:dyDescent="0.15">
      <c r="A16" s="131">
        <v>8</v>
      </c>
      <c r="B16" s="476"/>
      <c r="C16" s="476"/>
      <c r="D16" s="477"/>
      <c r="E16" s="478"/>
      <c r="F16" s="477"/>
      <c r="G16" s="478"/>
      <c r="H16" s="479"/>
      <c r="I16" s="479"/>
      <c r="J16" s="188"/>
      <c r="K16" s="167"/>
      <c r="L16" s="480" t="s">
        <v>22</v>
      </c>
      <c r="M16" s="481"/>
      <c r="N16" s="108"/>
      <c r="O16" s="482" t="str">
        <f>IF($N16="","",IF(リスト!$N$2="","",リスト!$N$2))</f>
        <v/>
      </c>
      <c r="P16" s="482"/>
      <c r="Q16" s="482"/>
      <c r="R16" s="474" t="str">
        <f t="shared" si="1"/>
        <v/>
      </c>
      <c r="S16" s="475"/>
      <c r="T16" s="105"/>
      <c r="U16" s="415" t="str">
        <f>IF($T16="","",IF(リスト!$O$2="","",リスト!$O$2))</f>
        <v/>
      </c>
      <c r="V16" s="415"/>
      <c r="W16" s="475"/>
      <c r="X16" s="475" t="str">
        <f t="shared" si="2"/>
        <v/>
      </c>
      <c r="Y16" s="483"/>
      <c r="Z16" s="107"/>
      <c r="AA16" s="142"/>
      <c r="AB16" s="143"/>
      <c r="AC16" s="144"/>
      <c r="AD16" s="209"/>
      <c r="AE16" s="204" t="str">
        <f t="shared" si="9"/>
        <v/>
      </c>
      <c r="AF16" s="104" t="str">
        <f t="shared" si="3"/>
        <v/>
      </c>
      <c r="AG16" s="198" t="str">
        <f t="shared" si="7"/>
        <v/>
      </c>
      <c r="AH16" s="199" t="str">
        <f t="shared" si="8"/>
        <v/>
      </c>
      <c r="AI16" s="198" t="str">
        <f t="shared" si="4"/>
        <v/>
      </c>
      <c r="AJ16" s="199" t="str">
        <f t="shared" si="5"/>
        <v/>
      </c>
    </row>
    <row r="17" spans="1:36" ht="21" customHeight="1" x14ac:dyDescent="0.15">
      <c r="A17" s="131">
        <v>9</v>
      </c>
      <c r="B17" s="476"/>
      <c r="C17" s="476"/>
      <c r="D17" s="477"/>
      <c r="E17" s="478"/>
      <c r="F17" s="477"/>
      <c r="G17" s="478"/>
      <c r="H17" s="479"/>
      <c r="I17" s="479"/>
      <c r="J17" s="188"/>
      <c r="K17" s="167"/>
      <c r="L17" s="480" t="s">
        <v>22</v>
      </c>
      <c r="M17" s="481"/>
      <c r="N17" s="108"/>
      <c r="O17" s="482" t="str">
        <f>IF($N17="","",IF(リスト!$N$2="","",リスト!$N$2))</f>
        <v/>
      </c>
      <c r="P17" s="482"/>
      <c r="Q17" s="482"/>
      <c r="R17" s="474" t="str">
        <f t="shared" si="1"/>
        <v/>
      </c>
      <c r="S17" s="475"/>
      <c r="T17" s="105"/>
      <c r="U17" s="415" t="str">
        <f>IF($T17="","",IF(リスト!$O$2="","",リスト!$O$2))</f>
        <v/>
      </c>
      <c r="V17" s="415"/>
      <c r="W17" s="475"/>
      <c r="X17" s="475" t="str">
        <f t="shared" si="2"/>
        <v/>
      </c>
      <c r="Y17" s="483"/>
      <c r="Z17" s="107"/>
      <c r="AA17" s="142"/>
      <c r="AB17" s="143"/>
      <c r="AC17" s="144"/>
      <c r="AD17" s="209"/>
      <c r="AE17" s="204" t="str">
        <f>IFERROR(ROUNDUP(AC17/AD17,2),"")</f>
        <v/>
      </c>
      <c r="AF17" s="104" t="str">
        <f t="shared" si="3"/>
        <v/>
      </c>
      <c r="AG17" s="198" t="str">
        <f t="shared" si="7"/>
        <v/>
      </c>
      <c r="AH17" s="199" t="str">
        <f t="shared" si="8"/>
        <v/>
      </c>
      <c r="AI17" s="198" t="str">
        <f t="shared" si="4"/>
        <v/>
      </c>
      <c r="AJ17" s="199" t="str">
        <f t="shared" si="5"/>
        <v/>
      </c>
    </row>
    <row r="18" spans="1:36" ht="21" customHeight="1" thickBot="1" x14ac:dyDescent="0.2">
      <c r="A18" s="132">
        <v>10</v>
      </c>
      <c r="B18" s="508"/>
      <c r="C18" s="508"/>
      <c r="D18" s="509"/>
      <c r="E18" s="510"/>
      <c r="F18" s="509"/>
      <c r="G18" s="510"/>
      <c r="H18" s="511"/>
      <c r="I18" s="511"/>
      <c r="J18" s="189"/>
      <c r="K18" s="168"/>
      <c r="L18" s="512" t="s">
        <v>22</v>
      </c>
      <c r="M18" s="513"/>
      <c r="N18" s="116"/>
      <c r="O18" s="514" t="str">
        <f>IF($N18="","",IF(リスト!$N$2="","",リスト!$N$2))</f>
        <v/>
      </c>
      <c r="P18" s="514"/>
      <c r="Q18" s="514"/>
      <c r="R18" s="515" t="str">
        <f t="shared" si="1"/>
        <v/>
      </c>
      <c r="S18" s="516"/>
      <c r="T18" s="117"/>
      <c r="U18" s="517" t="str">
        <f>IF($T18="","",IF(リスト!$O$2="","",リスト!$O$2))</f>
        <v/>
      </c>
      <c r="V18" s="517"/>
      <c r="W18" s="516"/>
      <c r="X18" s="516" t="str">
        <f t="shared" si="2"/>
        <v/>
      </c>
      <c r="Y18" s="518"/>
      <c r="Z18" s="119"/>
      <c r="AA18" s="149"/>
      <c r="AB18" s="150"/>
      <c r="AC18" s="151"/>
      <c r="AD18" s="210"/>
      <c r="AE18" s="205" t="str">
        <f t="shared" si="9"/>
        <v/>
      </c>
      <c r="AF18" s="118" t="str">
        <f t="shared" si="3"/>
        <v/>
      </c>
      <c r="AG18" s="198" t="str">
        <f t="shared" si="7"/>
        <v/>
      </c>
      <c r="AH18" s="199" t="str">
        <f t="shared" si="8"/>
        <v/>
      </c>
      <c r="AI18" s="198" t="str">
        <f t="shared" si="4"/>
        <v/>
      </c>
      <c r="AJ18" s="199" t="str">
        <f t="shared" si="5"/>
        <v/>
      </c>
    </row>
    <row r="19" spans="1:36" ht="21" customHeight="1" x14ac:dyDescent="0.15">
      <c r="A19" s="133">
        <v>11</v>
      </c>
      <c r="B19" s="499"/>
      <c r="C19" s="499"/>
      <c r="D19" s="500"/>
      <c r="E19" s="501"/>
      <c r="F19" s="500"/>
      <c r="G19" s="501"/>
      <c r="H19" s="501"/>
      <c r="I19" s="501"/>
      <c r="J19" s="190"/>
      <c r="K19" s="169"/>
      <c r="L19" s="502" t="s">
        <v>22</v>
      </c>
      <c r="M19" s="503"/>
      <c r="N19" s="123"/>
      <c r="O19" s="504" t="str">
        <f>IF($N19="","",IF(リスト!$N$2="","",リスト!$N$2))</f>
        <v/>
      </c>
      <c r="P19" s="504"/>
      <c r="Q19" s="504"/>
      <c r="R19" s="505" t="str">
        <f t="shared" si="1"/>
        <v/>
      </c>
      <c r="S19" s="506"/>
      <c r="T19" s="124"/>
      <c r="U19" s="421" t="str">
        <f>IF($T19="","",IF(リスト!$O$2="","",リスト!$O$2))</f>
        <v/>
      </c>
      <c r="V19" s="421"/>
      <c r="W19" s="506"/>
      <c r="X19" s="506" t="str">
        <f t="shared" si="2"/>
        <v/>
      </c>
      <c r="Y19" s="507"/>
      <c r="Z19" s="125"/>
      <c r="AA19" s="145"/>
      <c r="AB19" s="146"/>
      <c r="AC19" s="147"/>
      <c r="AD19" s="211"/>
      <c r="AE19" s="206" t="str">
        <f t="shared" si="9"/>
        <v/>
      </c>
      <c r="AF19" s="113" t="str">
        <f t="shared" si="3"/>
        <v/>
      </c>
      <c r="AG19" s="198" t="str">
        <f t="shared" si="7"/>
        <v/>
      </c>
      <c r="AH19" s="199" t="str">
        <f t="shared" si="8"/>
        <v/>
      </c>
      <c r="AI19" s="198" t="str">
        <f t="shared" si="4"/>
        <v/>
      </c>
      <c r="AJ19" s="199" t="str">
        <f t="shared" si="5"/>
        <v/>
      </c>
    </row>
    <row r="20" spans="1:36" ht="21" customHeight="1" x14ac:dyDescent="0.15">
      <c r="A20" s="131">
        <v>12</v>
      </c>
      <c r="B20" s="476"/>
      <c r="C20" s="476"/>
      <c r="D20" s="477"/>
      <c r="E20" s="478"/>
      <c r="F20" s="477"/>
      <c r="G20" s="478"/>
      <c r="H20" s="479"/>
      <c r="I20" s="479"/>
      <c r="J20" s="188"/>
      <c r="K20" s="167"/>
      <c r="L20" s="480" t="s">
        <v>22</v>
      </c>
      <c r="M20" s="481"/>
      <c r="N20" s="108"/>
      <c r="O20" s="482" t="str">
        <f>IF($N20="","",IF(リスト!$N$2="","",リスト!$N$2))</f>
        <v/>
      </c>
      <c r="P20" s="482"/>
      <c r="Q20" s="482"/>
      <c r="R20" s="474" t="str">
        <f t="shared" si="1"/>
        <v/>
      </c>
      <c r="S20" s="475"/>
      <c r="T20" s="105"/>
      <c r="U20" s="415" t="str">
        <f>IF($T20="","",IF(リスト!$O$2="","",リスト!$O$2))</f>
        <v/>
      </c>
      <c r="V20" s="415"/>
      <c r="W20" s="475"/>
      <c r="X20" s="475" t="str">
        <f t="shared" si="2"/>
        <v/>
      </c>
      <c r="Y20" s="483"/>
      <c r="Z20" s="107"/>
      <c r="AA20" s="142"/>
      <c r="AB20" s="143"/>
      <c r="AC20" s="144"/>
      <c r="AD20" s="209"/>
      <c r="AE20" s="204" t="str">
        <f t="shared" si="9"/>
        <v/>
      </c>
      <c r="AF20" s="104" t="str">
        <f t="shared" si="3"/>
        <v/>
      </c>
      <c r="AG20" s="198" t="str">
        <f t="shared" si="7"/>
        <v/>
      </c>
      <c r="AH20" s="199" t="str">
        <f t="shared" si="8"/>
        <v/>
      </c>
      <c r="AI20" s="198" t="str">
        <f t="shared" si="4"/>
        <v/>
      </c>
      <c r="AJ20" s="199" t="str">
        <f t="shared" si="5"/>
        <v/>
      </c>
    </row>
    <row r="21" spans="1:36" ht="21" customHeight="1" x14ac:dyDescent="0.15">
      <c r="A21" s="131">
        <v>13</v>
      </c>
      <c r="B21" s="476"/>
      <c r="C21" s="476"/>
      <c r="D21" s="477"/>
      <c r="E21" s="478"/>
      <c r="F21" s="477"/>
      <c r="G21" s="478"/>
      <c r="H21" s="479"/>
      <c r="I21" s="479"/>
      <c r="J21" s="188"/>
      <c r="K21" s="167"/>
      <c r="L21" s="480" t="s">
        <v>22</v>
      </c>
      <c r="M21" s="481"/>
      <c r="N21" s="108"/>
      <c r="O21" s="482" t="str">
        <f>IF($N21="","",IF(リスト!$N$2="","",リスト!$N$2))</f>
        <v/>
      </c>
      <c r="P21" s="482"/>
      <c r="Q21" s="482"/>
      <c r="R21" s="474" t="str">
        <f t="shared" si="1"/>
        <v/>
      </c>
      <c r="S21" s="475"/>
      <c r="T21" s="105"/>
      <c r="U21" s="415" t="str">
        <f>IF($T21="","",IF(リスト!$O$2="","",リスト!$O$2))</f>
        <v/>
      </c>
      <c r="V21" s="415"/>
      <c r="W21" s="475"/>
      <c r="X21" s="475" t="str">
        <f t="shared" si="2"/>
        <v/>
      </c>
      <c r="Y21" s="483"/>
      <c r="Z21" s="107"/>
      <c r="AA21" s="142"/>
      <c r="AB21" s="143"/>
      <c r="AC21" s="144"/>
      <c r="AD21" s="209"/>
      <c r="AE21" s="204" t="str">
        <f t="shared" si="9"/>
        <v/>
      </c>
      <c r="AF21" s="104" t="str">
        <f t="shared" si="3"/>
        <v/>
      </c>
      <c r="AG21" s="198" t="str">
        <f t="shared" si="7"/>
        <v/>
      </c>
      <c r="AH21" s="199" t="str">
        <f t="shared" si="8"/>
        <v/>
      </c>
      <c r="AI21" s="198" t="str">
        <f t="shared" si="4"/>
        <v/>
      </c>
      <c r="AJ21" s="199" t="str">
        <f t="shared" si="5"/>
        <v/>
      </c>
    </row>
    <row r="22" spans="1:36" ht="21" customHeight="1" x14ac:dyDescent="0.15">
      <c r="A22" s="131">
        <v>14</v>
      </c>
      <c r="B22" s="476"/>
      <c r="C22" s="476"/>
      <c r="D22" s="477"/>
      <c r="E22" s="478"/>
      <c r="F22" s="477"/>
      <c r="G22" s="478"/>
      <c r="H22" s="479"/>
      <c r="I22" s="479"/>
      <c r="J22" s="188"/>
      <c r="K22" s="167"/>
      <c r="L22" s="480" t="s">
        <v>22</v>
      </c>
      <c r="M22" s="481"/>
      <c r="N22" s="108"/>
      <c r="O22" s="482" t="str">
        <f>IF($N22="","",IF(リスト!$N$2="","",リスト!$N$2))</f>
        <v/>
      </c>
      <c r="P22" s="482"/>
      <c r="Q22" s="482"/>
      <c r="R22" s="474" t="str">
        <f t="shared" si="1"/>
        <v/>
      </c>
      <c r="S22" s="475"/>
      <c r="T22" s="105"/>
      <c r="U22" s="415" t="str">
        <f>IF($T22="","",IF(リスト!$O$2="","",リスト!$O$2))</f>
        <v/>
      </c>
      <c r="V22" s="415"/>
      <c r="W22" s="475"/>
      <c r="X22" s="475" t="str">
        <f t="shared" si="2"/>
        <v/>
      </c>
      <c r="Y22" s="483"/>
      <c r="Z22" s="107"/>
      <c r="AA22" s="142"/>
      <c r="AB22" s="143"/>
      <c r="AC22" s="144"/>
      <c r="AD22" s="209"/>
      <c r="AE22" s="204" t="str">
        <f t="shared" si="9"/>
        <v/>
      </c>
      <c r="AF22" s="104" t="str">
        <f t="shared" si="3"/>
        <v/>
      </c>
      <c r="AG22" s="198" t="str">
        <f t="shared" si="7"/>
        <v/>
      </c>
      <c r="AH22" s="199" t="str">
        <f t="shared" si="8"/>
        <v/>
      </c>
      <c r="AI22" s="198" t="str">
        <f t="shared" si="4"/>
        <v/>
      </c>
      <c r="AJ22" s="199" t="str">
        <f t="shared" si="5"/>
        <v/>
      </c>
    </row>
    <row r="23" spans="1:36" ht="21" customHeight="1" x14ac:dyDescent="0.15">
      <c r="A23" s="131">
        <v>15</v>
      </c>
      <c r="B23" s="476"/>
      <c r="C23" s="476"/>
      <c r="D23" s="477"/>
      <c r="E23" s="478"/>
      <c r="F23" s="477"/>
      <c r="G23" s="478"/>
      <c r="H23" s="479"/>
      <c r="I23" s="479"/>
      <c r="J23" s="188"/>
      <c r="K23" s="167"/>
      <c r="L23" s="480" t="s">
        <v>22</v>
      </c>
      <c r="M23" s="481"/>
      <c r="N23" s="108"/>
      <c r="O23" s="482" t="str">
        <f>IF($N23="","",IF(リスト!$N$2="","",リスト!$N$2))</f>
        <v/>
      </c>
      <c r="P23" s="482"/>
      <c r="Q23" s="482"/>
      <c r="R23" s="474" t="str">
        <f t="shared" si="1"/>
        <v/>
      </c>
      <c r="S23" s="475"/>
      <c r="T23" s="105"/>
      <c r="U23" s="415" t="str">
        <f>IF($T23="","",IF(リスト!$O$2="","",リスト!$O$2))</f>
        <v/>
      </c>
      <c r="V23" s="415"/>
      <c r="W23" s="475"/>
      <c r="X23" s="475" t="str">
        <f t="shared" si="2"/>
        <v/>
      </c>
      <c r="Y23" s="483"/>
      <c r="Z23" s="107"/>
      <c r="AA23" s="142"/>
      <c r="AB23" s="143"/>
      <c r="AC23" s="144"/>
      <c r="AD23" s="209"/>
      <c r="AE23" s="204" t="str">
        <f t="shared" si="9"/>
        <v/>
      </c>
      <c r="AF23" s="104" t="str">
        <f t="shared" si="3"/>
        <v/>
      </c>
      <c r="AG23" s="198" t="str">
        <f t="shared" si="7"/>
        <v/>
      </c>
      <c r="AH23" s="199" t="str">
        <f t="shared" si="8"/>
        <v/>
      </c>
      <c r="AI23" s="198" t="str">
        <f t="shared" si="4"/>
        <v/>
      </c>
      <c r="AJ23" s="199" t="str">
        <f t="shared" si="5"/>
        <v/>
      </c>
    </row>
    <row r="24" spans="1:36" ht="21" customHeight="1" x14ac:dyDescent="0.15">
      <c r="A24" s="131">
        <v>16</v>
      </c>
      <c r="B24" s="476"/>
      <c r="C24" s="476"/>
      <c r="D24" s="477"/>
      <c r="E24" s="478"/>
      <c r="F24" s="477"/>
      <c r="G24" s="478"/>
      <c r="H24" s="479"/>
      <c r="I24" s="479"/>
      <c r="J24" s="188"/>
      <c r="K24" s="167"/>
      <c r="L24" s="480" t="s">
        <v>22</v>
      </c>
      <c r="M24" s="481"/>
      <c r="N24" s="108"/>
      <c r="O24" s="482" t="str">
        <f>IF($N24="","",IF(リスト!$N$2="","",リスト!$N$2))</f>
        <v/>
      </c>
      <c r="P24" s="482"/>
      <c r="Q24" s="482"/>
      <c r="R24" s="474" t="str">
        <f t="shared" si="1"/>
        <v/>
      </c>
      <c r="S24" s="475"/>
      <c r="T24" s="105"/>
      <c r="U24" s="415" t="str">
        <f>IF($T24="","",IF(リスト!$O$2="","",リスト!$O$2))</f>
        <v/>
      </c>
      <c r="V24" s="415"/>
      <c r="W24" s="475"/>
      <c r="X24" s="475" t="str">
        <f t="shared" si="2"/>
        <v/>
      </c>
      <c r="Y24" s="483"/>
      <c r="Z24" s="107"/>
      <c r="AA24" s="142"/>
      <c r="AB24" s="143"/>
      <c r="AC24" s="144"/>
      <c r="AD24" s="209"/>
      <c r="AE24" s="204" t="str">
        <f t="shared" si="9"/>
        <v/>
      </c>
      <c r="AF24" s="104" t="str">
        <f t="shared" si="3"/>
        <v/>
      </c>
      <c r="AG24" s="198" t="str">
        <f t="shared" si="7"/>
        <v/>
      </c>
      <c r="AH24" s="199" t="str">
        <f t="shared" si="8"/>
        <v/>
      </c>
      <c r="AI24" s="198" t="str">
        <f t="shared" si="4"/>
        <v/>
      </c>
      <c r="AJ24" s="199" t="str">
        <f t="shared" si="5"/>
        <v/>
      </c>
    </row>
    <row r="25" spans="1:36" ht="21" customHeight="1" x14ac:dyDescent="0.15">
      <c r="A25" s="131">
        <v>17</v>
      </c>
      <c r="B25" s="476"/>
      <c r="C25" s="476"/>
      <c r="D25" s="477"/>
      <c r="E25" s="478"/>
      <c r="F25" s="477"/>
      <c r="G25" s="478"/>
      <c r="H25" s="479"/>
      <c r="I25" s="479"/>
      <c r="J25" s="188"/>
      <c r="K25" s="167"/>
      <c r="L25" s="480" t="s">
        <v>22</v>
      </c>
      <c r="M25" s="481"/>
      <c r="N25" s="108"/>
      <c r="O25" s="482" t="str">
        <f>IF($N25="","",IF(リスト!$N$2="","",リスト!$N$2))</f>
        <v/>
      </c>
      <c r="P25" s="482"/>
      <c r="Q25" s="482"/>
      <c r="R25" s="474" t="str">
        <f t="shared" si="1"/>
        <v/>
      </c>
      <c r="S25" s="475"/>
      <c r="T25" s="105"/>
      <c r="U25" s="415" t="str">
        <f>IF($T25="","",IF(リスト!$O$2="","",リスト!$O$2))</f>
        <v/>
      </c>
      <c r="V25" s="415"/>
      <c r="W25" s="475"/>
      <c r="X25" s="475" t="str">
        <f t="shared" si="2"/>
        <v/>
      </c>
      <c r="Y25" s="483"/>
      <c r="Z25" s="107"/>
      <c r="AA25" s="142"/>
      <c r="AB25" s="143"/>
      <c r="AC25" s="144"/>
      <c r="AD25" s="209"/>
      <c r="AE25" s="204" t="str">
        <f t="shared" si="9"/>
        <v/>
      </c>
      <c r="AF25" s="104" t="str">
        <f t="shared" si="3"/>
        <v/>
      </c>
      <c r="AG25" s="198" t="str">
        <f t="shared" si="7"/>
        <v/>
      </c>
      <c r="AH25" s="199" t="str">
        <f t="shared" si="8"/>
        <v/>
      </c>
      <c r="AI25" s="198" t="str">
        <f t="shared" si="4"/>
        <v/>
      </c>
      <c r="AJ25" s="199" t="str">
        <f t="shared" si="5"/>
        <v/>
      </c>
    </row>
    <row r="26" spans="1:36" ht="21" customHeight="1" x14ac:dyDescent="0.15">
      <c r="A26" s="131">
        <v>18</v>
      </c>
      <c r="B26" s="476"/>
      <c r="C26" s="476"/>
      <c r="D26" s="477"/>
      <c r="E26" s="478"/>
      <c r="F26" s="477"/>
      <c r="G26" s="478"/>
      <c r="H26" s="479"/>
      <c r="I26" s="479"/>
      <c r="J26" s="188"/>
      <c r="K26" s="167"/>
      <c r="L26" s="480" t="s">
        <v>22</v>
      </c>
      <c r="M26" s="481"/>
      <c r="N26" s="108"/>
      <c r="O26" s="482" t="str">
        <f>IF($N26="","",IF(リスト!$N$2="","",リスト!$N$2))</f>
        <v/>
      </c>
      <c r="P26" s="482"/>
      <c r="Q26" s="482"/>
      <c r="R26" s="474" t="str">
        <f t="shared" si="1"/>
        <v/>
      </c>
      <c r="S26" s="475"/>
      <c r="T26" s="105"/>
      <c r="U26" s="415" t="str">
        <f>IF($T26="","",IF(リスト!$O$2="","",リスト!$O$2))</f>
        <v/>
      </c>
      <c r="V26" s="415"/>
      <c r="W26" s="475"/>
      <c r="X26" s="475" t="str">
        <f t="shared" si="2"/>
        <v/>
      </c>
      <c r="Y26" s="483"/>
      <c r="Z26" s="107"/>
      <c r="AA26" s="142"/>
      <c r="AB26" s="143"/>
      <c r="AC26" s="144"/>
      <c r="AD26" s="209"/>
      <c r="AE26" s="204" t="str">
        <f t="shared" si="9"/>
        <v/>
      </c>
      <c r="AF26" s="104" t="str">
        <f t="shared" si="3"/>
        <v/>
      </c>
      <c r="AG26" s="198" t="str">
        <f t="shared" si="7"/>
        <v/>
      </c>
      <c r="AH26" s="199" t="str">
        <f t="shared" si="8"/>
        <v/>
      </c>
      <c r="AI26" s="198" t="str">
        <f t="shared" si="4"/>
        <v/>
      </c>
      <c r="AJ26" s="199" t="str">
        <f t="shared" si="5"/>
        <v/>
      </c>
    </row>
    <row r="27" spans="1:36" ht="21" customHeight="1" x14ac:dyDescent="0.15">
      <c r="A27" s="131">
        <v>19</v>
      </c>
      <c r="B27" s="476"/>
      <c r="C27" s="476"/>
      <c r="D27" s="477"/>
      <c r="E27" s="478"/>
      <c r="F27" s="477"/>
      <c r="G27" s="478"/>
      <c r="H27" s="479"/>
      <c r="I27" s="479"/>
      <c r="J27" s="188"/>
      <c r="K27" s="167"/>
      <c r="L27" s="480" t="s">
        <v>22</v>
      </c>
      <c r="M27" s="481"/>
      <c r="N27" s="108"/>
      <c r="O27" s="482" t="str">
        <f>IF($N27="","",IF(リスト!$N$2="","",リスト!$N$2))</f>
        <v/>
      </c>
      <c r="P27" s="482"/>
      <c r="Q27" s="482"/>
      <c r="R27" s="474" t="str">
        <f t="shared" si="1"/>
        <v/>
      </c>
      <c r="S27" s="475"/>
      <c r="T27" s="105"/>
      <c r="U27" s="415" t="str">
        <f>IF($T27="","",IF(リスト!$O$2="","",リスト!$O$2))</f>
        <v/>
      </c>
      <c r="V27" s="415"/>
      <c r="W27" s="475"/>
      <c r="X27" s="475" t="str">
        <f t="shared" si="2"/>
        <v/>
      </c>
      <c r="Y27" s="483"/>
      <c r="Z27" s="107"/>
      <c r="AA27" s="142"/>
      <c r="AB27" s="143"/>
      <c r="AC27" s="144"/>
      <c r="AD27" s="209"/>
      <c r="AE27" s="204" t="str">
        <f t="shared" si="9"/>
        <v/>
      </c>
      <c r="AF27" s="104" t="str">
        <f t="shared" si="3"/>
        <v/>
      </c>
      <c r="AG27" s="198" t="str">
        <f t="shared" si="7"/>
        <v/>
      </c>
      <c r="AH27" s="199" t="str">
        <f t="shared" si="8"/>
        <v/>
      </c>
      <c r="AI27" s="198" t="str">
        <f t="shared" si="4"/>
        <v/>
      </c>
      <c r="AJ27" s="199" t="str">
        <f t="shared" si="5"/>
        <v/>
      </c>
    </row>
    <row r="28" spans="1:36" ht="21" customHeight="1" thickBot="1" x14ac:dyDescent="0.2">
      <c r="A28" s="134">
        <v>20</v>
      </c>
      <c r="B28" s="484"/>
      <c r="C28" s="484"/>
      <c r="D28" s="485"/>
      <c r="E28" s="486"/>
      <c r="F28" s="485"/>
      <c r="G28" s="486"/>
      <c r="H28" s="487"/>
      <c r="I28" s="487"/>
      <c r="J28" s="189"/>
      <c r="K28" s="112"/>
      <c r="L28" s="488" t="s">
        <v>22</v>
      </c>
      <c r="M28" s="489"/>
      <c r="N28" s="127"/>
      <c r="O28" s="490" t="str">
        <f>IF($N28="","",IF(リスト!$N$2="","",リスト!$N$2))</f>
        <v/>
      </c>
      <c r="P28" s="490"/>
      <c r="Q28" s="490"/>
      <c r="R28" s="491" t="str">
        <f t="shared" si="1"/>
        <v/>
      </c>
      <c r="S28" s="424"/>
      <c r="T28" s="128"/>
      <c r="U28" s="423" t="str">
        <f>IF($T28="","",IF(リスト!$O$2="","",リスト!$O$2))</f>
        <v/>
      </c>
      <c r="V28" s="423"/>
      <c r="W28" s="424"/>
      <c r="X28" s="424" t="str">
        <f t="shared" si="2"/>
        <v/>
      </c>
      <c r="Y28" s="492"/>
      <c r="Z28" s="129"/>
      <c r="AA28" s="149"/>
      <c r="AB28" s="150"/>
      <c r="AC28" s="151"/>
      <c r="AD28" s="210"/>
      <c r="AE28" s="207" t="str">
        <f t="shared" si="9"/>
        <v/>
      </c>
      <c r="AF28" s="114" t="str">
        <f t="shared" si="3"/>
        <v/>
      </c>
      <c r="AG28" s="198" t="str">
        <f t="shared" si="7"/>
        <v/>
      </c>
      <c r="AH28" s="199" t="str">
        <f t="shared" si="8"/>
        <v/>
      </c>
      <c r="AI28" s="198" t="str">
        <f t="shared" si="4"/>
        <v/>
      </c>
      <c r="AJ28" s="199" t="str">
        <f t="shared" si="5"/>
        <v/>
      </c>
    </row>
    <row r="29" spans="1:36" ht="21" customHeight="1" x14ac:dyDescent="0.15">
      <c r="A29" s="133">
        <v>21</v>
      </c>
      <c r="B29" s="499"/>
      <c r="C29" s="499"/>
      <c r="D29" s="500"/>
      <c r="E29" s="501"/>
      <c r="F29" s="500"/>
      <c r="G29" s="501"/>
      <c r="H29" s="501"/>
      <c r="I29" s="501"/>
      <c r="J29" s="190"/>
      <c r="K29" s="91"/>
      <c r="L29" s="502" t="s">
        <v>22</v>
      </c>
      <c r="M29" s="503"/>
      <c r="N29" s="123"/>
      <c r="O29" s="504" t="str">
        <f>IF($N29="","",IF(リスト!$N$2="","",リスト!$N$2))</f>
        <v/>
      </c>
      <c r="P29" s="504"/>
      <c r="Q29" s="504"/>
      <c r="R29" s="505" t="str">
        <f t="shared" si="1"/>
        <v/>
      </c>
      <c r="S29" s="506"/>
      <c r="T29" s="124"/>
      <c r="U29" s="421" t="str">
        <f>IF($T29="","",IF(リスト!$O$2="","",リスト!$O$2))</f>
        <v/>
      </c>
      <c r="V29" s="421"/>
      <c r="W29" s="506"/>
      <c r="X29" s="506" t="str">
        <f t="shared" si="2"/>
        <v/>
      </c>
      <c r="Y29" s="507"/>
      <c r="Z29" s="125"/>
      <c r="AA29" s="145"/>
      <c r="AB29" s="146"/>
      <c r="AC29" s="147"/>
      <c r="AD29" s="211"/>
      <c r="AE29" s="208" t="str">
        <f t="shared" si="9"/>
        <v/>
      </c>
      <c r="AF29" s="90" t="str">
        <f t="shared" si="3"/>
        <v/>
      </c>
      <c r="AG29" s="198" t="str">
        <f t="shared" si="7"/>
        <v/>
      </c>
      <c r="AH29" s="199" t="str">
        <f t="shared" si="8"/>
        <v/>
      </c>
      <c r="AI29" s="198" t="str">
        <f t="shared" si="4"/>
        <v/>
      </c>
      <c r="AJ29" s="199" t="str">
        <f t="shared" si="5"/>
        <v/>
      </c>
    </row>
    <row r="30" spans="1:36" ht="21" customHeight="1" x14ac:dyDescent="0.15">
      <c r="A30" s="131">
        <v>22</v>
      </c>
      <c r="B30" s="476"/>
      <c r="C30" s="476"/>
      <c r="D30" s="477"/>
      <c r="E30" s="478"/>
      <c r="F30" s="477"/>
      <c r="G30" s="478"/>
      <c r="H30" s="479"/>
      <c r="I30" s="479"/>
      <c r="J30" s="188"/>
      <c r="K30" s="106"/>
      <c r="L30" s="480" t="s">
        <v>22</v>
      </c>
      <c r="M30" s="481"/>
      <c r="N30" s="108"/>
      <c r="O30" s="482" t="str">
        <f>IF($N30="","",IF(リスト!$N$2="","",リスト!$N$2))</f>
        <v/>
      </c>
      <c r="P30" s="482"/>
      <c r="Q30" s="482"/>
      <c r="R30" s="474" t="str">
        <f t="shared" si="1"/>
        <v/>
      </c>
      <c r="S30" s="475"/>
      <c r="T30" s="105"/>
      <c r="U30" s="415" t="str">
        <f>IF($T30="","",IF(リスト!$O$2="","",リスト!$O$2))</f>
        <v/>
      </c>
      <c r="V30" s="415"/>
      <c r="W30" s="475"/>
      <c r="X30" s="475" t="str">
        <f t="shared" si="2"/>
        <v/>
      </c>
      <c r="Y30" s="483"/>
      <c r="Z30" s="107"/>
      <c r="AA30" s="142"/>
      <c r="AB30" s="143"/>
      <c r="AC30" s="144"/>
      <c r="AD30" s="209"/>
      <c r="AE30" s="204" t="str">
        <f t="shared" si="9"/>
        <v/>
      </c>
      <c r="AF30" s="104" t="str">
        <f t="shared" si="3"/>
        <v/>
      </c>
      <c r="AG30" s="198" t="str">
        <f t="shared" si="7"/>
        <v/>
      </c>
      <c r="AH30" s="199" t="str">
        <f t="shared" si="8"/>
        <v/>
      </c>
      <c r="AI30" s="198" t="str">
        <f t="shared" si="4"/>
        <v/>
      </c>
      <c r="AJ30" s="199" t="str">
        <f t="shared" si="5"/>
        <v/>
      </c>
    </row>
    <row r="31" spans="1:36" ht="21" customHeight="1" x14ac:dyDescent="0.15">
      <c r="A31" s="131">
        <v>23</v>
      </c>
      <c r="B31" s="476"/>
      <c r="C31" s="476"/>
      <c r="D31" s="477"/>
      <c r="E31" s="478"/>
      <c r="F31" s="477"/>
      <c r="G31" s="478"/>
      <c r="H31" s="479"/>
      <c r="I31" s="479"/>
      <c r="J31" s="188"/>
      <c r="K31" s="106"/>
      <c r="L31" s="480" t="s">
        <v>22</v>
      </c>
      <c r="M31" s="481"/>
      <c r="N31" s="108"/>
      <c r="O31" s="482" t="str">
        <f>IF($N31="","",IF(リスト!$N$2="","",リスト!$N$2))</f>
        <v/>
      </c>
      <c r="P31" s="482"/>
      <c r="Q31" s="482"/>
      <c r="R31" s="474" t="str">
        <f t="shared" si="1"/>
        <v/>
      </c>
      <c r="S31" s="475"/>
      <c r="T31" s="105"/>
      <c r="U31" s="415" t="str">
        <f>IF($T31="","",IF(リスト!$O$2="","",リスト!$O$2))</f>
        <v/>
      </c>
      <c r="V31" s="415"/>
      <c r="W31" s="475"/>
      <c r="X31" s="475" t="str">
        <f t="shared" si="2"/>
        <v/>
      </c>
      <c r="Y31" s="483"/>
      <c r="Z31" s="107"/>
      <c r="AA31" s="142"/>
      <c r="AB31" s="143"/>
      <c r="AC31" s="144"/>
      <c r="AD31" s="209"/>
      <c r="AE31" s="204" t="str">
        <f t="shared" si="9"/>
        <v/>
      </c>
      <c r="AF31" s="104" t="str">
        <f t="shared" si="3"/>
        <v/>
      </c>
      <c r="AG31" s="198" t="str">
        <f t="shared" si="7"/>
        <v/>
      </c>
      <c r="AH31" s="199" t="str">
        <f t="shared" si="8"/>
        <v/>
      </c>
      <c r="AI31" s="198" t="str">
        <f t="shared" si="4"/>
        <v/>
      </c>
      <c r="AJ31" s="199" t="str">
        <f t="shared" si="5"/>
        <v/>
      </c>
    </row>
    <row r="32" spans="1:36" ht="21" customHeight="1" x14ac:dyDescent="0.15">
      <c r="A32" s="131">
        <v>24</v>
      </c>
      <c r="B32" s="476"/>
      <c r="C32" s="476"/>
      <c r="D32" s="477"/>
      <c r="E32" s="478"/>
      <c r="F32" s="477"/>
      <c r="G32" s="478"/>
      <c r="H32" s="479"/>
      <c r="I32" s="479"/>
      <c r="J32" s="188"/>
      <c r="K32" s="106"/>
      <c r="L32" s="480" t="s">
        <v>22</v>
      </c>
      <c r="M32" s="481"/>
      <c r="N32" s="108"/>
      <c r="O32" s="482" t="str">
        <f>IF($N32="","",IF(リスト!$N$2="","",リスト!$N$2))</f>
        <v/>
      </c>
      <c r="P32" s="482"/>
      <c r="Q32" s="482"/>
      <c r="R32" s="474" t="str">
        <f t="shared" si="1"/>
        <v/>
      </c>
      <c r="S32" s="475"/>
      <c r="T32" s="105"/>
      <c r="U32" s="415" t="str">
        <f>IF($T32="","",IF(リスト!$O$2="","",リスト!$O$2))</f>
        <v/>
      </c>
      <c r="V32" s="415"/>
      <c r="W32" s="475"/>
      <c r="X32" s="475" t="str">
        <f t="shared" si="2"/>
        <v/>
      </c>
      <c r="Y32" s="483"/>
      <c r="Z32" s="107"/>
      <c r="AA32" s="142"/>
      <c r="AB32" s="143"/>
      <c r="AC32" s="144"/>
      <c r="AD32" s="209"/>
      <c r="AE32" s="204" t="str">
        <f t="shared" si="9"/>
        <v/>
      </c>
      <c r="AF32" s="104" t="str">
        <f t="shared" si="3"/>
        <v/>
      </c>
      <c r="AG32" s="198" t="str">
        <f t="shared" si="7"/>
        <v/>
      </c>
      <c r="AH32" s="199" t="str">
        <f t="shared" si="8"/>
        <v/>
      </c>
      <c r="AI32" s="198" t="str">
        <f t="shared" si="4"/>
        <v/>
      </c>
      <c r="AJ32" s="199" t="str">
        <f t="shared" si="5"/>
        <v/>
      </c>
    </row>
    <row r="33" spans="1:36" ht="21" customHeight="1" x14ac:dyDescent="0.15">
      <c r="A33" s="131">
        <v>25</v>
      </c>
      <c r="B33" s="476"/>
      <c r="C33" s="476"/>
      <c r="D33" s="477"/>
      <c r="E33" s="478"/>
      <c r="F33" s="477"/>
      <c r="G33" s="478"/>
      <c r="H33" s="479"/>
      <c r="I33" s="479"/>
      <c r="J33" s="188"/>
      <c r="K33" s="106"/>
      <c r="L33" s="480" t="s">
        <v>22</v>
      </c>
      <c r="M33" s="481"/>
      <c r="N33" s="108"/>
      <c r="O33" s="482" t="str">
        <f>IF($N33="","",IF(リスト!$N$2="","",リスト!$N$2))</f>
        <v/>
      </c>
      <c r="P33" s="482"/>
      <c r="Q33" s="482"/>
      <c r="R33" s="474" t="str">
        <f t="shared" si="1"/>
        <v/>
      </c>
      <c r="S33" s="475"/>
      <c r="T33" s="105"/>
      <c r="U33" s="415" t="str">
        <f>IF($T33="","",IF(リスト!$O$2="","",リスト!$O$2))</f>
        <v/>
      </c>
      <c r="V33" s="415"/>
      <c r="W33" s="475"/>
      <c r="X33" s="475" t="str">
        <f t="shared" si="2"/>
        <v/>
      </c>
      <c r="Y33" s="483"/>
      <c r="Z33" s="107"/>
      <c r="AA33" s="142"/>
      <c r="AB33" s="143"/>
      <c r="AC33" s="144"/>
      <c r="AD33" s="209"/>
      <c r="AE33" s="204" t="str">
        <f t="shared" si="9"/>
        <v/>
      </c>
      <c r="AF33" s="104" t="str">
        <f t="shared" si="3"/>
        <v/>
      </c>
      <c r="AG33" s="198" t="str">
        <f t="shared" si="7"/>
        <v/>
      </c>
      <c r="AH33" s="199" t="str">
        <f t="shared" si="8"/>
        <v/>
      </c>
      <c r="AI33" s="198" t="str">
        <f t="shared" si="4"/>
        <v/>
      </c>
      <c r="AJ33" s="199" t="str">
        <f t="shared" si="5"/>
        <v/>
      </c>
    </row>
    <row r="34" spans="1:36" ht="21" customHeight="1" x14ac:dyDescent="0.15">
      <c r="A34" s="131">
        <v>26</v>
      </c>
      <c r="B34" s="476"/>
      <c r="C34" s="476"/>
      <c r="D34" s="477"/>
      <c r="E34" s="478"/>
      <c r="F34" s="477"/>
      <c r="G34" s="478"/>
      <c r="H34" s="479"/>
      <c r="I34" s="479"/>
      <c r="J34" s="188"/>
      <c r="K34" s="106"/>
      <c r="L34" s="480" t="s">
        <v>22</v>
      </c>
      <c r="M34" s="481"/>
      <c r="N34" s="108"/>
      <c r="O34" s="482" t="str">
        <f>IF($N34="","",IF(リスト!$N$2="","",リスト!$N$2))</f>
        <v/>
      </c>
      <c r="P34" s="482"/>
      <c r="Q34" s="482"/>
      <c r="R34" s="474" t="str">
        <f t="shared" si="1"/>
        <v/>
      </c>
      <c r="S34" s="475"/>
      <c r="T34" s="105"/>
      <c r="U34" s="415" t="str">
        <f>IF($T34="","",IF(リスト!$O$2="","",リスト!$O$2))</f>
        <v/>
      </c>
      <c r="V34" s="415"/>
      <c r="W34" s="475"/>
      <c r="X34" s="475" t="str">
        <f t="shared" si="2"/>
        <v/>
      </c>
      <c r="Y34" s="483"/>
      <c r="Z34" s="107"/>
      <c r="AA34" s="142"/>
      <c r="AB34" s="143"/>
      <c r="AC34" s="144"/>
      <c r="AD34" s="209"/>
      <c r="AE34" s="204" t="str">
        <f t="shared" si="9"/>
        <v/>
      </c>
      <c r="AF34" s="104" t="str">
        <f t="shared" si="3"/>
        <v/>
      </c>
      <c r="AG34" s="198" t="str">
        <f t="shared" si="7"/>
        <v/>
      </c>
      <c r="AH34" s="199" t="str">
        <f t="shared" si="8"/>
        <v/>
      </c>
      <c r="AI34" s="198" t="str">
        <f t="shared" si="4"/>
        <v/>
      </c>
      <c r="AJ34" s="199" t="str">
        <f t="shared" si="5"/>
        <v/>
      </c>
    </row>
    <row r="35" spans="1:36" ht="21" customHeight="1" x14ac:dyDescent="0.15">
      <c r="A35" s="131">
        <v>27</v>
      </c>
      <c r="B35" s="476"/>
      <c r="C35" s="476"/>
      <c r="D35" s="477"/>
      <c r="E35" s="478"/>
      <c r="F35" s="477"/>
      <c r="G35" s="478"/>
      <c r="H35" s="479"/>
      <c r="I35" s="479"/>
      <c r="J35" s="188"/>
      <c r="K35" s="106"/>
      <c r="L35" s="480" t="s">
        <v>22</v>
      </c>
      <c r="M35" s="481"/>
      <c r="N35" s="108"/>
      <c r="O35" s="482" t="str">
        <f>IF($N35="","",IF(リスト!$N$2="","",リスト!$N$2))</f>
        <v/>
      </c>
      <c r="P35" s="482"/>
      <c r="Q35" s="482"/>
      <c r="R35" s="474" t="str">
        <f t="shared" si="1"/>
        <v/>
      </c>
      <c r="S35" s="475"/>
      <c r="T35" s="105"/>
      <c r="U35" s="415" t="str">
        <f>IF($T35="","",IF(リスト!$O$2="","",リスト!$O$2))</f>
        <v/>
      </c>
      <c r="V35" s="415"/>
      <c r="W35" s="475"/>
      <c r="X35" s="475" t="str">
        <f t="shared" si="2"/>
        <v/>
      </c>
      <c r="Y35" s="483"/>
      <c r="Z35" s="107"/>
      <c r="AA35" s="142"/>
      <c r="AB35" s="143"/>
      <c r="AC35" s="144"/>
      <c r="AD35" s="209"/>
      <c r="AE35" s="204" t="str">
        <f t="shared" si="9"/>
        <v/>
      </c>
      <c r="AF35" s="104" t="str">
        <f t="shared" si="3"/>
        <v/>
      </c>
      <c r="AG35" s="198" t="str">
        <f t="shared" si="7"/>
        <v/>
      </c>
      <c r="AH35" s="199" t="str">
        <f t="shared" si="8"/>
        <v/>
      </c>
      <c r="AI35" s="198" t="str">
        <f t="shared" si="4"/>
        <v/>
      </c>
      <c r="AJ35" s="199" t="str">
        <f t="shared" si="5"/>
        <v/>
      </c>
    </row>
    <row r="36" spans="1:36" ht="21" customHeight="1" x14ac:dyDescent="0.15">
      <c r="A36" s="131">
        <v>28</v>
      </c>
      <c r="B36" s="476"/>
      <c r="C36" s="476"/>
      <c r="D36" s="477"/>
      <c r="E36" s="478"/>
      <c r="F36" s="477"/>
      <c r="G36" s="478"/>
      <c r="H36" s="479"/>
      <c r="I36" s="479"/>
      <c r="J36" s="188"/>
      <c r="K36" s="106"/>
      <c r="L36" s="480" t="s">
        <v>22</v>
      </c>
      <c r="M36" s="481"/>
      <c r="N36" s="108"/>
      <c r="O36" s="482" t="str">
        <f>IF($N36="","",IF(リスト!$N$2="","",リスト!$N$2))</f>
        <v/>
      </c>
      <c r="P36" s="482"/>
      <c r="Q36" s="482"/>
      <c r="R36" s="474" t="str">
        <f t="shared" si="1"/>
        <v/>
      </c>
      <c r="S36" s="475"/>
      <c r="T36" s="105"/>
      <c r="U36" s="415" t="str">
        <f>IF($T36="","",IF(リスト!$O$2="","",リスト!$O$2))</f>
        <v/>
      </c>
      <c r="V36" s="415"/>
      <c r="W36" s="475"/>
      <c r="X36" s="475" t="str">
        <f t="shared" si="2"/>
        <v/>
      </c>
      <c r="Y36" s="483"/>
      <c r="Z36" s="107"/>
      <c r="AA36" s="142"/>
      <c r="AB36" s="143"/>
      <c r="AC36" s="144"/>
      <c r="AD36" s="209"/>
      <c r="AE36" s="204" t="str">
        <f t="shared" si="9"/>
        <v/>
      </c>
      <c r="AF36" s="104" t="str">
        <f t="shared" si="3"/>
        <v/>
      </c>
      <c r="AG36" s="198" t="str">
        <f t="shared" si="7"/>
        <v/>
      </c>
      <c r="AH36" s="199" t="str">
        <f t="shared" si="8"/>
        <v/>
      </c>
      <c r="AI36" s="198" t="str">
        <f t="shared" si="4"/>
        <v/>
      </c>
      <c r="AJ36" s="199" t="str">
        <f t="shared" si="5"/>
        <v/>
      </c>
    </row>
    <row r="37" spans="1:36" ht="21" customHeight="1" x14ac:dyDescent="0.15">
      <c r="A37" s="131">
        <v>29</v>
      </c>
      <c r="B37" s="476"/>
      <c r="C37" s="476"/>
      <c r="D37" s="477"/>
      <c r="E37" s="478"/>
      <c r="F37" s="477"/>
      <c r="G37" s="478"/>
      <c r="H37" s="479"/>
      <c r="I37" s="479"/>
      <c r="J37" s="188"/>
      <c r="K37" s="106"/>
      <c r="L37" s="480" t="s">
        <v>22</v>
      </c>
      <c r="M37" s="481"/>
      <c r="N37" s="108"/>
      <c r="O37" s="482" t="str">
        <f>IF($N37="","",IF(リスト!$N$2="","",リスト!$N$2))</f>
        <v/>
      </c>
      <c r="P37" s="482"/>
      <c r="Q37" s="482"/>
      <c r="R37" s="474" t="str">
        <f t="shared" si="1"/>
        <v/>
      </c>
      <c r="S37" s="475"/>
      <c r="T37" s="105"/>
      <c r="U37" s="415" t="str">
        <f>IF($T37="","",IF(リスト!$O$2="","",リスト!$O$2))</f>
        <v/>
      </c>
      <c r="V37" s="415"/>
      <c r="W37" s="475"/>
      <c r="X37" s="475" t="str">
        <f t="shared" si="2"/>
        <v/>
      </c>
      <c r="Y37" s="483"/>
      <c r="Z37" s="107"/>
      <c r="AA37" s="142"/>
      <c r="AB37" s="143"/>
      <c r="AC37" s="144"/>
      <c r="AD37" s="209"/>
      <c r="AE37" s="204" t="str">
        <f t="shared" si="9"/>
        <v/>
      </c>
      <c r="AF37" s="104" t="str">
        <f t="shared" si="3"/>
        <v/>
      </c>
      <c r="AG37" s="198" t="str">
        <f t="shared" si="7"/>
        <v/>
      </c>
      <c r="AH37" s="199" t="str">
        <f t="shared" si="8"/>
        <v/>
      </c>
      <c r="AI37" s="198" t="str">
        <f t="shared" si="4"/>
        <v/>
      </c>
      <c r="AJ37" s="199" t="str">
        <f t="shared" si="5"/>
        <v/>
      </c>
    </row>
    <row r="38" spans="1:36" ht="21" customHeight="1" thickBot="1" x14ac:dyDescent="0.2">
      <c r="A38" s="134">
        <v>30</v>
      </c>
      <c r="B38" s="484"/>
      <c r="C38" s="484"/>
      <c r="D38" s="520"/>
      <c r="E38" s="487"/>
      <c r="F38" s="520"/>
      <c r="G38" s="487"/>
      <c r="H38" s="487"/>
      <c r="I38" s="487"/>
      <c r="J38" s="189"/>
      <c r="K38" s="112"/>
      <c r="L38" s="488" t="s">
        <v>22</v>
      </c>
      <c r="M38" s="489"/>
      <c r="N38" s="127"/>
      <c r="O38" s="490" t="str">
        <f>IF($N38="","",IF(リスト!$N$2="","",リスト!$N$2))</f>
        <v/>
      </c>
      <c r="P38" s="490"/>
      <c r="Q38" s="490"/>
      <c r="R38" s="491" t="str">
        <f t="shared" si="1"/>
        <v/>
      </c>
      <c r="S38" s="424"/>
      <c r="T38" s="128"/>
      <c r="U38" s="423" t="str">
        <f>IF($T38="","",IF(リスト!$O$2="","",リスト!$O$2))</f>
        <v/>
      </c>
      <c r="V38" s="423"/>
      <c r="W38" s="424"/>
      <c r="X38" s="424" t="str">
        <f t="shared" si="2"/>
        <v/>
      </c>
      <c r="Y38" s="492"/>
      <c r="Z38" s="129"/>
      <c r="AA38" s="149"/>
      <c r="AB38" s="150"/>
      <c r="AC38" s="151"/>
      <c r="AD38" s="210"/>
      <c r="AE38" s="205" t="str">
        <f t="shared" si="9"/>
        <v/>
      </c>
      <c r="AF38" s="118" t="str">
        <f t="shared" si="3"/>
        <v/>
      </c>
      <c r="AG38" s="198" t="str">
        <f t="shared" si="7"/>
        <v/>
      </c>
      <c r="AH38" s="199" t="str">
        <f t="shared" si="8"/>
        <v/>
      </c>
      <c r="AI38" s="198" t="str">
        <f t="shared" si="4"/>
        <v/>
      </c>
      <c r="AJ38" s="199" t="str">
        <f t="shared" si="5"/>
        <v/>
      </c>
    </row>
    <row r="39" spans="1:36" ht="21" customHeight="1" x14ac:dyDescent="0.15">
      <c r="A39" s="133">
        <v>31</v>
      </c>
      <c r="B39" s="499"/>
      <c r="C39" s="499"/>
      <c r="D39" s="500"/>
      <c r="E39" s="501"/>
      <c r="F39" s="500"/>
      <c r="G39" s="501"/>
      <c r="H39" s="501"/>
      <c r="I39" s="501"/>
      <c r="J39" s="190"/>
      <c r="K39" s="91"/>
      <c r="L39" s="502" t="s">
        <v>22</v>
      </c>
      <c r="M39" s="503"/>
      <c r="N39" s="123"/>
      <c r="O39" s="504" t="str">
        <f>IF($N39="","",IF(リスト!$N$2="","",リスト!$N$2))</f>
        <v/>
      </c>
      <c r="P39" s="504"/>
      <c r="Q39" s="504"/>
      <c r="R39" s="505" t="str">
        <f t="shared" si="1"/>
        <v/>
      </c>
      <c r="S39" s="506"/>
      <c r="T39" s="124"/>
      <c r="U39" s="421" t="str">
        <f>IF($T39="","",IF(リスト!$O$2="","",リスト!$O$2))</f>
        <v/>
      </c>
      <c r="V39" s="421"/>
      <c r="W39" s="506"/>
      <c r="X39" s="506" t="str">
        <f t="shared" si="2"/>
        <v/>
      </c>
      <c r="Y39" s="507"/>
      <c r="Z39" s="125"/>
      <c r="AA39" s="145"/>
      <c r="AB39" s="146"/>
      <c r="AC39" s="147"/>
      <c r="AD39" s="211"/>
      <c r="AE39" s="206" t="str">
        <f t="shared" si="9"/>
        <v/>
      </c>
      <c r="AF39" s="113" t="str">
        <f t="shared" si="3"/>
        <v/>
      </c>
      <c r="AG39" s="198" t="str">
        <f t="shared" si="7"/>
        <v/>
      </c>
      <c r="AH39" s="199" t="str">
        <f t="shared" si="8"/>
        <v/>
      </c>
      <c r="AI39" s="198" t="str">
        <f t="shared" si="4"/>
        <v/>
      </c>
      <c r="AJ39" s="199" t="str">
        <f t="shared" si="5"/>
        <v/>
      </c>
    </row>
    <row r="40" spans="1:36" ht="21" customHeight="1" x14ac:dyDescent="0.15">
      <c r="A40" s="131">
        <v>32</v>
      </c>
      <c r="B40" s="476"/>
      <c r="C40" s="476"/>
      <c r="D40" s="477"/>
      <c r="E40" s="478"/>
      <c r="F40" s="477"/>
      <c r="G40" s="478"/>
      <c r="H40" s="479"/>
      <c r="I40" s="479"/>
      <c r="J40" s="188"/>
      <c r="K40" s="106"/>
      <c r="L40" s="480" t="s">
        <v>22</v>
      </c>
      <c r="M40" s="481"/>
      <c r="N40" s="108"/>
      <c r="O40" s="482" t="str">
        <f>IF($N40="","",IF(リスト!$N$2="","",リスト!$N$2))</f>
        <v/>
      </c>
      <c r="P40" s="482"/>
      <c r="Q40" s="482"/>
      <c r="R40" s="474" t="str">
        <f t="shared" si="1"/>
        <v/>
      </c>
      <c r="S40" s="475"/>
      <c r="T40" s="105"/>
      <c r="U40" s="415" t="str">
        <f>IF($T40="","",IF(リスト!$O$2="","",リスト!$O$2))</f>
        <v/>
      </c>
      <c r="V40" s="415"/>
      <c r="W40" s="475"/>
      <c r="X40" s="475" t="str">
        <f t="shared" si="2"/>
        <v/>
      </c>
      <c r="Y40" s="483"/>
      <c r="Z40" s="107"/>
      <c r="AA40" s="142"/>
      <c r="AB40" s="143"/>
      <c r="AC40" s="144"/>
      <c r="AD40" s="209"/>
      <c r="AE40" s="204" t="str">
        <f t="shared" si="9"/>
        <v/>
      </c>
      <c r="AF40" s="104" t="str">
        <f t="shared" si="3"/>
        <v/>
      </c>
      <c r="AG40" s="198" t="str">
        <f t="shared" si="7"/>
        <v/>
      </c>
      <c r="AH40" s="199" t="str">
        <f t="shared" si="8"/>
        <v/>
      </c>
      <c r="AI40" s="198" t="str">
        <f t="shared" si="4"/>
        <v/>
      </c>
      <c r="AJ40" s="199" t="str">
        <f t="shared" si="5"/>
        <v/>
      </c>
    </row>
    <row r="41" spans="1:36" ht="21" customHeight="1" x14ac:dyDescent="0.15">
      <c r="A41" s="131">
        <v>33</v>
      </c>
      <c r="B41" s="476"/>
      <c r="C41" s="476"/>
      <c r="D41" s="477"/>
      <c r="E41" s="478"/>
      <c r="F41" s="477"/>
      <c r="G41" s="478"/>
      <c r="H41" s="479"/>
      <c r="I41" s="479"/>
      <c r="J41" s="188"/>
      <c r="K41" s="106"/>
      <c r="L41" s="480" t="s">
        <v>22</v>
      </c>
      <c r="M41" s="481"/>
      <c r="N41" s="108"/>
      <c r="O41" s="482" t="str">
        <f>IF($N41="","",IF(リスト!$N$2="","",リスト!$N$2))</f>
        <v/>
      </c>
      <c r="P41" s="482"/>
      <c r="Q41" s="482"/>
      <c r="R41" s="474" t="str">
        <f t="shared" si="1"/>
        <v/>
      </c>
      <c r="S41" s="475"/>
      <c r="T41" s="105"/>
      <c r="U41" s="415" t="str">
        <f>IF($T41="","",IF(リスト!$O$2="","",リスト!$O$2))</f>
        <v/>
      </c>
      <c r="V41" s="415"/>
      <c r="W41" s="475"/>
      <c r="X41" s="475" t="str">
        <f t="shared" si="2"/>
        <v/>
      </c>
      <c r="Y41" s="483"/>
      <c r="Z41" s="107"/>
      <c r="AA41" s="142"/>
      <c r="AB41" s="143"/>
      <c r="AC41" s="144"/>
      <c r="AD41" s="209"/>
      <c r="AE41" s="204" t="str">
        <f t="shared" si="9"/>
        <v/>
      </c>
      <c r="AF41" s="104" t="str">
        <f t="shared" si="3"/>
        <v/>
      </c>
      <c r="AG41" s="198" t="str">
        <f t="shared" si="7"/>
        <v/>
      </c>
      <c r="AH41" s="199" t="str">
        <f t="shared" si="8"/>
        <v/>
      </c>
      <c r="AI41" s="198" t="str">
        <f t="shared" si="4"/>
        <v/>
      </c>
      <c r="AJ41" s="199" t="str">
        <f t="shared" si="5"/>
        <v/>
      </c>
    </row>
    <row r="42" spans="1:36" ht="21" customHeight="1" x14ac:dyDescent="0.15">
      <c r="A42" s="131">
        <v>34</v>
      </c>
      <c r="B42" s="476"/>
      <c r="C42" s="476"/>
      <c r="D42" s="477"/>
      <c r="E42" s="478"/>
      <c r="F42" s="477"/>
      <c r="G42" s="478"/>
      <c r="H42" s="479"/>
      <c r="I42" s="479"/>
      <c r="J42" s="188"/>
      <c r="K42" s="106"/>
      <c r="L42" s="480" t="s">
        <v>22</v>
      </c>
      <c r="M42" s="481"/>
      <c r="N42" s="108"/>
      <c r="O42" s="482" t="str">
        <f>IF($N42="","",IF(リスト!$N$2="","",リスト!$N$2))</f>
        <v/>
      </c>
      <c r="P42" s="482"/>
      <c r="Q42" s="482"/>
      <c r="R42" s="474" t="str">
        <f t="shared" si="1"/>
        <v/>
      </c>
      <c r="S42" s="475"/>
      <c r="T42" s="105"/>
      <c r="U42" s="415" t="str">
        <f>IF($T42="","",IF(リスト!$O$2="","",リスト!$O$2))</f>
        <v/>
      </c>
      <c r="V42" s="415"/>
      <c r="W42" s="475"/>
      <c r="X42" s="475" t="str">
        <f t="shared" si="2"/>
        <v/>
      </c>
      <c r="Y42" s="483"/>
      <c r="Z42" s="107"/>
      <c r="AA42" s="142"/>
      <c r="AB42" s="143"/>
      <c r="AC42" s="144"/>
      <c r="AD42" s="209"/>
      <c r="AE42" s="204" t="str">
        <f t="shared" si="9"/>
        <v/>
      </c>
      <c r="AF42" s="104" t="str">
        <f t="shared" si="3"/>
        <v/>
      </c>
      <c r="AG42" s="198" t="str">
        <f t="shared" si="7"/>
        <v/>
      </c>
      <c r="AH42" s="199" t="str">
        <f t="shared" si="8"/>
        <v/>
      </c>
      <c r="AI42" s="198" t="str">
        <f t="shared" si="4"/>
        <v/>
      </c>
      <c r="AJ42" s="199" t="str">
        <f t="shared" si="5"/>
        <v/>
      </c>
    </row>
    <row r="43" spans="1:36" ht="21" customHeight="1" x14ac:dyDescent="0.15">
      <c r="A43" s="131">
        <v>35</v>
      </c>
      <c r="B43" s="476"/>
      <c r="C43" s="476"/>
      <c r="D43" s="477"/>
      <c r="E43" s="478"/>
      <c r="F43" s="477"/>
      <c r="G43" s="478"/>
      <c r="H43" s="479"/>
      <c r="I43" s="479"/>
      <c r="J43" s="188"/>
      <c r="K43" s="106"/>
      <c r="L43" s="480" t="s">
        <v>22</v>
      </c>
      <c r="M43" s="481"/>
      <c r="N43" s="108"/>
      <c r="O43" s="482" t="str">
        <f>IF($N43="","",IF(リスト!$N$2="","",リスト!$N$2))</f>
        <v/>
      </c>
      <c r="P43" s="482"/>
      <c r="Q43" s="482"/>
      <c r="R43" s="474" t="str">
        <f t="shared" si="1"/>
        <v/>
      </c>
      <c r="S43" s="475"/>
      <c r="T43" s="105"/>
      <c r="U43" s="415" t="str">
        <f>IF($T43="","",IF(リスト!$O$2="","",リスト!$O$2))</f>
        <v/>
      </c>
      <c r="V43" s="415"/>
      <c r="W43" s="475"/>
      <c r="X43" s="475" t="str">
        <f t="shared" si="2"/>
        <v/>
      </c>
      <c r="Y43" s="483"/>
      <c r="Z43" s="107"/>
      <c r="AA43" s="142"/>
      <c r="AB43" s="143"/>
      <c r="AC43" s="144"/>
      <c r="AD43" s="209"/>
      <c r="AE43" s="204" t="str">
        <f t="shared" si="9"/>
        <v/>
      </c>
      <c r="AF43" s="104" t="str">
        <f t="shared" si="3"/>
        <v/>
      </c>
      <c r="AG43" s="198" t="str">
        <f t="shared" si="7"/>
        <v/>
      </c>
      <c r="AH43" s="199" t="str">
        <f t="shared" si="8"/>
        <v/>
      </c>
      <c r="AI43" s="198" t="str">
        <f t="shared" si="4"/>
        <v/>
      </c>
      <c r="AJ43" s="199" t="str">
        <f t="shared" si="5"/>
        <v/>
      </c>
    </row>
    <row r="44" spans="1:36" ht="21" customHeight="1" x14ac:dyDescent="0.15">
      <c r="A44" s="131">
        <v>36</v>
      </c>
      <c r="B44" s="476"/>
      <c r="C44" s="476"/>
      <c r="D44" s="477"/>
      <c r="E44" s="478"/>
      <c r="F44" s="477"/>
      <c r="G44" s="478"/>
      <c r="H44" s="479"/>
      <c r="I44" s="479"/>
      <c r="J44" s="188"/>
      <c r="K44" s="106"/>
      <c r="L44" s="480" t="s">
        <v>22</v>
      </c>
      <c r="M44" s="481"/>
      <c r="N44" s="108"/>
      <c r="O44" s="482" t="str">
        <f>IF($N44="","",IF(リスト!$N$2="","",リスト!$N$2))</f>
        <v/>
      </c>
      <c r="P44" s="482"/>
      <c r="Q44" s="482"/>
      <c r="R44" s="474" t="str">
        <f t="shared" si="1"/>
        <v/>
      </c>
      <c r="S44" s="475"/>
      <c r="T44" s="105"/>
      <c r="U44" s="415" t="str">
        <f>IF($T44="","",IF(リスト!$O$2="","",リスト!$O$2))</f>
        <v/>
      </c>
      <c r="V44" s="415"/>
      <c r="W44" s="475"/>
      <c r="X44" s="475" t="str">
        <f t="shared" si="2"/>
        <v/>
      </c>
      <c r="Y44" s="483"/>
      <c r="Z44" s="107"/>
      <c r="AA44" s="142"/>
      <c r="AB44" s="143"/>
      <c r="AC44" s="144"/>
      <c r="AD44" s="209"/>
      <c r="AE44" s="204" t="str">
        <f t="shared" si="9"/>
        <v/>
      </c>
      <c r="AF44" s="104" t="str">
        <f t="shared" si="3"/>
        <v/>
      </c>
      <c r="AG44" s="198" t="str">
        <f t="shared" si="7"/>
        <v/>
      </c>
      <c r="AH44" s="199" t="str">
        <f t="shared" si="8"/>
        <v/>
      </c>
      <c r="AI44" s="198" t="str">
        <f t="shared" si="4"/>
        <v/>
      </c>
      <c r="AJ44" s="199" t="str">
        <f t="shared" si="5"/>
        <v/>
      </c>
    </row>
    <row r="45" spans="1:36" ht="21" customHeight="1" x14ac:dyDescent="0.15">
      <c r="A45" s="131">
        <v>37</v>
      </c>
      <c r="B45" s="476"/>
      <c r="C45" s="476"/>
      <c r="D45" s="477"/>
      <c r="E45" s="478"/>
      <c r="F45" s="477"/>
      <c r="G45" s="478"/>
      <c r="H45" s="479"/>
      <c r="I45" s="479"/>
      <c r="J45" s="188"/>
      <c r="K45" s="106"/>
      <c r="L45" s="480" t="s">
        <v>22</v>
      </c>
      <c r="M45" s="481"/>
      <c r="N45" s="108"/>
      <c r="O45" s="482" t="str">
        <f>IF($N45="","",IF(リスト!$N$2="","",リスト!$N$2))</f>
        <v/>
      </c>
      <c r="P45" s="482"/>
      <c r="Q45" s="482"/>
      <c r="R45" s="474" t="str">
        <f t="shared" si="1"/>
        <v/>
      </c>
      <c r="S45" s="475"/>
      <c r="T45" s="105"/>
      <c r="U45" s="415" t="str">
        <f>IF($T45="","",IF(リスト!$O$2="","",リスト!$O$2))</f>
        <v/>
      </c>
      <c r="V45" s="415"/>
      <c r="W45" s="475"/>
      <c r="X45" s="475" t="str">
        <f t="shared" si="2"/>
        <v/>
      </c>
      <c r="Y45" s="483"/>
      <c r="Z45" s="107"/>
      <c r="AA45" s="142"/>
      <c r="AB45" s="143"/>
      <c r="AC45" s="144"/>
      <c r="AD45" s="209"/>
      <c r="AE45" s="204" t="str">
        <f t="shared" si="9"/>
        <v/>
      </c>
      <c r="AF45" s="104" t="str">
        <f t="shared" si="3"/>
        <v/>
      </c>
      <c r="AG45" s="198" t="str">
        <f t="shared" si="7"/>
        <v/>
      </c>
      <c r="AH45" s="199" t="str">
        <f t="shared" si="8"/>
        <v/>
      </c>
      <c r="AI45" s="198" t="str">
        <f t="shared" si="4"/>
        <v/>
      </c>
      <c r="AJ45" s="199" t="str">
        <f t="shared" si="5"/>
        <v/>
      </c>
    </row>
    <row r="46" spans="1:36" ht="21" customHeight="1" x14ac:dyDescent="0.15">
      <c r="A46" s="131">
        <v>38</v>
      </c>
      <c r="B46" s="476"/>
      <c r="C46" s="476"/>
      <c r="D46" s="477"/>
      <c r="E46" s="478"/>
      <c r="F46" s="477"/>
      <c r="G46" s="478"/>
      <c r="H46" s="479"/>
      <c r="I46" s="479"/>
      <c r="J46" s="188"/>
      <c r="K46" s="106"/>
      <c r="L46" s="480" t="s">
        <v>22</v>
      </c>
      <c r="M46" s="481"/>
      <c r="N46" s="108"/>
      <c r="O46" s="482" t="str">
        <f>IF($N46="","",IF(リスト!$N$2="","",リスト!$N$2))</f>
        <v/>
      </c>
      <c r="P46" s="482"/>
      <c r="Q46" s="482"/>
      <c r="R46" s="474" t="str">
        <f t="shared" si="1"/>
        <v/>
      </c>
      <c r="S46" s="475"/>
      <c r="T46" s="105"/>
      <c r="U46" s="415" t="str">
        <f>IF($T46="","",IF(リスト!$O$2="","",リスト!$O$2))</f>
        <v/>
      </c>
      <c r="V46" s="415"/>
      <c r="W46" s="475"/>
      <c r="X46" s="475" t="str">
        <f t="shared" si="2"/>
        <v/>
      </c>
      <c r="Y46" s="483"/>
      <c r="Z46" s="107"/>
      <c r="AA46" s="142"/>
      <c r="AB46" s="143"/>
      <c r="AC46" s="144"/>
      <c r="AD46" s="209"/>
      <c r="AE46" s="204" t="str">
        <f t="shared" si="9"/>
        <v/>
      </c>
      <c r="AF46" s="104" t="str">
        <f t="shared" si="3"/>
        <v/>
      </c>
      <c r="AG46" s="198" t="str">
        <f t="shared" si="7"/>
        <v/>
      </c>
      <c r="AH46" s="199" t="str">
        <f t="shared" si="8"/>
        <v/>
      </c>
      <c r="AI46" s="198" t="str">
        <f t="shared" si="4"/>
        <v/>
      </c>
      <c r="AJ46" s="199" t="str">
        <f t="shared" si="5"/>
        <v/>
      </c>
    </row>
    <row r="47" spans="1:36" ht="21" customHeight="1" x14ac:dyDescent="0.15">
      <c r="A47" s="131">
        <v>39</v>
      </c>
      <c r="B47" s="476"/>
      <c r="C47" s="476"/>
      <c r="D47" s="477"/>
      <c r="E47" s="478"/>
      <c r="F47" s="477"/>
      <c r="G47" s="478"/>
      <c r="H47" s="479"/>
      <c r="I47" s="479"/>
      <c r="J47" s="188"/>
      <c r="K47" s="106"/>
      <c r="L47" s="480" t="s">
        <v>22</v>
      </c>
      <c r="M47" s="481"/>
      <c r="N47" s="108"/>
      <c r="O47" s="482" t="str">
        <f>IF($N47="","",IF(リスト!$N$2="","",リスト!$N$2))</f>
        <v/>
      </c>
      <c r="P47" s="482"/>
      <c r="Q47" s="482"/>
      <c r="R47" s="474" t="str">
        <f t="shared" si="1"/>
        <v/>
      </c>
      <c r="S47" s="475"/>
      <c r="T47" s="105"/>
      <c r="U47" s="415" t="str">
        <f>IF($T47="","",IF(リスト!$O$2="","",リスト!$O$2))</f>
        <v/>
      </c>
      <c r="V47" s="415"/>
      <c r="W47" s="475"/>
      <c r="X47" s="475" t="str">
        <f t="shared" si="2"/>
        <v/>
      </c>
      <c r="Y47" s="483"/>
      <c r="Z47" s="107"/>
      <c r="AA47" s="142"/>
      <c r="AB47" s="143"/>
      <c r="AC47" s="144"/>
      <c r="AD47" s="209"/>
      <c r="AE47" s="204" t="str">
        <f t="shared" si="9"/>
        <v/>
      </c>
      <c r="AF47" s="104" t="str">
        <f t="shared" si="3"/>
        <v/>
      </c>
      <c r="AG47" s="198" t="str">
        <f t="shared" si="7"/>
        <v/>
      </c>
      <c r="AH47" s="199" t="str">
        <f t="shared" si="8"/>
        <v/>
      </c>
      <c r="AI47" s="198" t="str">
        <f t="shared" si="4"/>
        <v/>
      </c>
      <c r="AJ47" s="199" t="str">
        <f t="shared" si="5"/>
        <v/>
      </c>
    </row>
    <row r="48" spans="1:36" ht="21" customHeight="1" thickBot="1" x14ac:dyDescent="0.2">
      <c r="A48" s="134">
        <v>40</v>
      </c>
      <c r="B48" s="484"/>
      <c r="C48" s="484"/>
      <c r="D48" s="485"/>
      <c r="E48" s="486"/>
      <c r="F48" s="485"/>
      <c r="G48" s="486"/>
      <c r="H48" s="487"/>
      <c r="I48" s="487"/>
      <c r="J48" s="189"/>
      <c r="K48" s="112"/>
      <c r="L48" s="488" t="s">
        <v>22</v>
      </c>
      <c r="M48" s="489"/>
      <c r="N48" s="127"/>
      <c r="O48" s="490" t="str">
        <f>IF($N48="","",IF(リスト!$N$2="","",リスト!$N$2))</f>
        <v/>
      </c>
      <c r="P48" s="490"/>
      <c r="Q48" s="490"/>
      <c r="R48" s="491" t="str">
        <f t="shared" si="1"/>
        <v/>
      </c>
      <c r="S48" s="424"/>
      <c r="T48" s="128"/>
      <c r="U48" s="423" t="str">
        <f>IF($T48="","",IF(リスト!$O$2="","",リスト!$O$2))</f>
        <v/>
      </c>
      <c r="V48" s="423"/>
      <c r="W48" s="424"/>
      <c r="X48" s="424" t="str">
        <f t="shared" si="2"/>
        <v/>
      </c>
      <c r="Y48" s="492"/>
      <c r="Z48" s="129"/>
      <c r="AA48" s="149"/>
      <c r="AB48" s="150"/>
      <c r="AC48" s="151"/>
      <c r="AD48" s="210"/>
      <c r="AE48" s="207" t="str">
        <f t="shared" si="9"/>
        <v/>
      </c>
      <c r="AF48" s="114" t="str">
        <f t="shared" si="3"/>
        <v/>
      </c>
      <c r="AG48" s="198" t="str">
        <f t="shared" si="7"/>
        <v/>
      </c>
      <c r="AH48" s="199" t="str">
        <f t="shared" si="8"/>
        <v/>
      </c>
      <c r="AI48" s="198" t="str">
        <f t="shared" si="4"/>
        <v/>
      </c>
      <c r="AJ48" s="199" t="str">
        <f t="shared" si="5"/>
        <v/>
      </c>
    </row>
    <row r="49" spans="1:36" ht="21" customHeight="1" x14ac:dyDescent="0.15">
      <c r="A49" s="133">
        <v>41</v>
      </c>
      <c r="B49" s="499"/>
      <c r="C49" s="499"/>
      <c r="D49" s="500"/>
      <c r="E49" s="501"/>
      <c r="F49" s="500"/>
      <c r="G49" s="501"/>
      <c r="H49" s="501"/>
      <c r="I49" s="501"/>
      <c r="J49" s="190"/>
      <c r="K49" s="91"/>
      <c r="L49" s="502" t="s">
        <v>22</v>
      </c>
      <c r="M49" s="503"/>
      <c r="N49" s="123"/>
      <c r="O49" s="504" t="str">
        <f>IF($N49="","",IF(リスト!$N$2="","",リスト!$N$2))</f>
        <v/>
      </c>
      <c r="P49" s="504"/>
      <c r="Q49" s="504"/>
      <c r="R49" s="505" t="str">
        <f t="shared" si="1"/>
        <v/>
      </c>
      <c r="S49" s="506"/>
      <c r="T49" s="124"/>
      <c r="U49" s="421" t="str">
        <f>IF($T49="","",IF(リスト!$O$2="","",リスト!$O$2))</f>
        <v/>
      </c>
      <c r="V49" s="421"/>
      <c r="W49" s="506"/>
      <c r="X49" s="506" t="str">
        <f t="shared" si="2"/>
        <v/>
      </c>
      <c r="Y49" s="507"/>
      <c r="Z49" s="125"/>
      <c r="AA49" s="145"/>
      <c r="AB49" s="146"/>
      <c r="AC49" s="147"/>
      <c r="AD49" s="211"/>
      <c r="AE49" s="208" t="str">
        <f t="shared" si="9"/>
        <v/>
      </c>
      <c r="AF49" s="90" t="str">
        <f t="shared" si="3"/>
        <v/>
      </c>
      <c r="AG49" s="198" t="str">
        <f t="shared" si="7"/>
        <v/>
      </c>
      <c r="AH49" s="199" t="str">
        <f t="shared" si="8"/>
        <v/>
      </c>
      <c r="AI49" s="198" t="str">
        <f t="shared" si="4"/>
        <v/>
      </c>
      <c r="AJ49" s="199" t="str">
        <f t="shared" si="5"/>
        <v/>
      </c>
    </row>
    <row r="50" spans="1:36" ht="21" customHeight="1" x14ac:dyDescent="0.15">
      <c r="A50" s="131">
        <v>42</v>
      </c>
      <c r="B50" s="476"/>
      <c r="C50" s="476"/>
      <c r="D50" s="477"/>
      <c r="E50" s="478"/>
      <c r="F50" s="477"/>
      <c r="G50" s="478"/>
      <c r="H50" s="479"/>
      <c r="I50" s="479"/>
      <c r="J50" s="188"/>
      <c r="K50" s="106"/>
      <c r="L50" s="480" t="s">
        <v>22</v>
      </c>
      <c r="M50" s="481"/>
      <c r="N50" s="108"/>
      <c r="O50" s="482" t="str">
        <f>IF($N50="","",IF(リスト!$N$2="","",リスト!$N$2))</f>
        <v/>
      </c>
      <c r="P50" s="482"/>
      <c r="Q50" s="482"/>
      <c r="R50" s="474" t="str">
        <f t="shared" si="1"/>
        <v/>
      </c>
      <c r="S50" s="475"/>
      <c r="T50" s="105"/>
      <c r="U50" s="415" t="str">
        <f>IF($T50="","",IF(リスト!$O$2="","",リスト!$O$2))</f>
        <v/>
      </c>
      <c r="V50" s="415"/>
      <c r="W50" s="475"/>
      <c r="X50" s="475" t="str">
        <f t="shared" si="2"/>
        <v/>
      </c>
      <c r="Y50" s="483"/>
      <c r="Z50" s="107"/>
      <c r="AA50" s="142"/>
      <c r="AB50" s="143"/>
      <c r="AC50" s="144"/>
      <c r="AD50" s="209"/>
      <c r="AE50" s="204" t="str">
        <f t="shared" si="9"/>
        <v/>
      </c>
      <c r="AF50" s="104" t="str">
        <f t="shared" si="3"/>
        <v/>
      </c>
      <c r="AG50" s="198" t="str">
        <f t="shared" si="7"/>
        <v/>
      </c>
      <c r="AH50" s="199" t="str">
        <f t="shared" si="8"/>
        <v/>
      </c>
      <c r="AI50" s="198" t="str">
        <f t="shared" si="4"/>
        <v/>
      </c>
      <c r="AJ50" s="199" t="str">
        <f t="shared" si="5"/>
        <v/>
      </c>
    </row>
    <row r="51" spans="1:36" ht="21" customHeight="1" x14ac:dyDescent="0.15">
      <c r="A51" s="131">
        <v>43</v>
      </c>
      <c r="B51" s="476"/>
      <c r="C51" s="476"/>
      <c r="D51" s="477"/>
      <c r="E51" s="478"/>
      <c r="F51" s="477"/>
      <c r="G51" s="478"/>
      <c r="H51" s="479"/>
      <c r="I51" s="479"/>
      <c r="J51" s="188"/>
      <c r="K51" s="106"/>
      <c r="L51" s="480" t="s">
        <v>22</v>
      </c>
      <c r="M51" s="481"/>
      <c r="N51" s="108"/>
      <c r="O51" s="482" t="str">
        <f>IF($N51="","",IF(リスト!$N$2="","",リスト!$N$2))</f>
        <v/>
      </c>
      <c r="P51" s="482"/>
      <c r="Q51" s="482"/>
      <c r="R51" s="474" t="str">
        <f t="shared" si="1"/>
        <v/>
      </c>
      <c r="S51" s="475"/>
      <c r="T51" s="105"/>
      <c r="U51" s="415" t="str">
        <f>IF($T51="","",IF(リスト!$O$2="","",リスト!$O$2))</f>
        <v/>
      </c>
      <c r="V51" s="415"/>
      <c r="W51" s="475"/>
      <c r="X51" s="475" t="str">
        <f t="shared" si="2"/>
        <v/>
      </c>
      <c r="Y51" s="483"/>
      <c r="Z51" s="107"/>
      <c r="AA51" s="142"/>
      <c r="AB51" s="143"/>
      <c r="AC51" s="144"/>
      <c r="AD51" s="209"/>
      <c r="AE51" s="204" t="str">
        <f t="shared" si="9"/>
        <v/>
      </c>
      <c r="AF51" s="104" t="str">
        <f t="shared" si="3"/>
        <v/>
      </c>
      <c r="AG51" s="198" t="str">
        <f t="shared" si="7"/>
        <v/>
      </c>
      <c r="AH51" s="199" t="str">
        <f t="shared" si="8"/>
        <v/>
      </c>
      <c r="AI51" s="198" t="str">
        <f t="shared" si="4"/>
        <v/>
      </c>
      <c r="AJ51" s="199" t="str">
        <f t="shared" si="5"/>
        <v/>
      </c>
    </row>
    <row r="52" spans="1:36" ht="21" customHeight="1" x14ac:dyDescent="0.15">
      <c r="A52" s="131">
        <v>44</v>
      </c>
      <c r="B52" s="476"/>
      <c r="C52" s="476"/>
      <c r="D52" s="477"/>
      <c r="E52" s="478"/>
      <c r="F52" s="477"/>
      <c r="G52" s="478"/>
      <c r="H52" s="479"/>
      <c r="I52" s="479"/>
      <c r="J52" s="188"/>
      <c r="K52" s="106"/>
      <c r="L52" s="480" t="s">
        <v>22</v>
      </c>
      <c r="M52" s="481"/>
      <c r="N52" s="108"/>
      <c r="O52" s="482" t="str">
        <f>IF($N52="","",IF(リスト!$N$2="","",リスト!$N$2))</f>
        <v/>
      </c>
      <c r="P52" s="482"/>
      <c r="Q52" s="482"/>
      <c r="R52" s="474" t="str">
        <f t="shared" si="1"/>
        <v/>
      </c>
      <c r="S52" s="475"/>
      <c r="T52" s="105"/>
      <c r="U52" s="415" t="str">
        <f>IF($T52="","",IF(リスト!$O$2="","",リスト!$O$2))</f>
        <v/>
      </c>
      <c r="V52" s="415"/>
      <c r="W52" s="475"/>
      <c r="X52" s="475" t="str">
        <f t="shared" si="2"/>
        <v/>
      </c>
      <c r="Y52" s="483"/>
      <c r="Z52" s="107"/>
      <c r="AA52" s="142"/>
      <c r="AB52" s="143"/>
      <c r="AC52" s="144"/>
      <c r="AD52" s="209"/>
      <c r="AE52" s="204" t="str">
        <f t="shared" si="9"/>
        <v/>
      </c>
      <c r="AF52" s="104" t="str">
        <f t="shared" si="3"/>
        <v/>
      </c>
      <c r="AG52" s="198" t="str">
        <f t="shared" si="7"/>
        <v/>
      </c>
      <c r="AH52" s="199" t="str">
        <f t="shared" si="8"/>
        <v/>
      </c>
      <c r="AI52" s="198" t="str">
        <f t="shared" si="4"/>
        <v/>
      </c>
      <c r="AJ52" s="199" t="str">
        <f t="shared" si="5"/>
        <v/>
      </c>
    </row>
    <row r="53" spans="1:36" ht="21" customHeight="1" x14ac:dyDescent="0.15">
      <c r="A53" s="131">
        <v>45</v>
      </c>
      <c r="B53" s="476"/>
      <c r="C53" s="476"/>
      <c r="D53" s="477"/>
      <c r="E53" s="478"/>
      <c r="F53" s="477"/>
      <c r="G53" s="478"/>
      <c r="H53" s="479"/>
      <c r="I53" s="479"/>
      <c r="J53" s="188"/>
      <c r="K53" s="106"/>
      <c r="L53" s="480" t="s">
        <v>22</v>
      </c>
      <c r="M53" s="481"/>
      <c r="N53" s="108"/>
      <c r="O53" s="482" t="str">
        <f>IF($N53="","",IF(リスト!$N$2="","",リスト!$N$2))</f>
        <v/>
      </c>
      <c r="P53" s="482"/>
      <c r="Q53" s="482"/>
      <c r="R53" s="474" t="str">
        <f t="shared" si="1"/>
        <v/>
      </c>
      <c r="S53" s="475"/>
      <c r="T53" s="105"/>
      <c r="U53" s="415" t="str">
        <f>IF($T53="","",IF(リスト!$O$2="","",リスト!$O$2))</f>
        <v/>
      </c>
      <c r="V53" s="415"/>
      <c r="W53" s="475"/>
      <c r="X53" s="475" t="str">
        <f t="shared" si="2"/>
        <v/>
      </c>
      <c r="Y53" s="483"/>
      <c r="Z53" s="107"/>
      <c r="AA53" s="142"/>
      <c r="AB53" s="143"/>
      <c r="AC53" s="144"/>
      <c r="AD53" s="209"/>
      <c r="AE53" s="204" t="str">
        <f t="shared" si="9"/>
        <v/>
      </c>
      <c r="AF53" s="104" t="str">
        <f t="shared" si="3"/>
        <v/>
      </c>
      <c r="AG53" s="198" t="str">
        <f t="shared" si="7"/>
        <v/>
      </c>
      <c r="AH53" s="199" t="str">
        <f t="shared" si="8"/>
        <v/>
      </c>
      <c r="AI53" s="198" t="str">
        <f t="shared" si="4"/>
        <v/>
      </c>
      <c r="AJ53" s="199" t="str">
        <f t="shared" si="5"/>
        <v/>
      </c>
    </row>
    <row r="54" spans="1:36" ht="21" customHeight="1" x14ac:dyDescent="0.15">
      <c r="A54" s="131">
        <v>46</v>
      </c>
      <c r="B54" s="476"/>
      <c r="C54" s="476"/>
      <c r="D54" s="477"/>
      <c r="E54" s="478"/>
      <c r="F54" s="477"/>
      <c r="G54" s="478"/>
      <c r="H54" s="479"/>
      <c r="I54" s="479"/>
      <c r="J54" s="188"/>
      <c r="K54" s="106"/>
      <c r="L54" s="480" t="s">
        <v>22</v>
      </c>
      <c r="M54" s="481"/>
      <c r="N54" s="108"/>
      <c r="O54" s="482" t="str">
        <f>IF($N54="","",IF(リスト!$N$2="","",リスト!$N$2))</f>
        <v/>
      </c>
      <c r="P54" s="482"/>
      <c r="Q54" s="482"/>
      <c r="R54" s="474" t="str">
        <f t="shared" si="1"/>
        <v/>
      </c>
      <c r="S54" s="475"/>
      <c r="T54" s="105"/>
      <c r="U54" s="415" t="str">
        <f>IF($T54="","",IF(リスト!$O$2="","",リスト!$O$2))</f>
        <v/>
      </c>
      <c r="V54" s="415"/>
      <c r="W54" s="475"/>
      <c r="X54" s="475" t="str">
        <f t="shared" si="2"/>
        <v/>
      </c>
      <c r="Y54" s="483"/>
      <c r="Z54" s="107"/>
      <c r="AA54" s="142"/>
      <c r="AB54" s="143"/>
      <c r="AC54" s="144"/>
      <c r="AD54" s="209"/>
      <c r="AE54" s="204" t="str">
        <f t="shared" si="9"/>
        <v/>
      </c>
      <c r="AF54" s="104" t="str">
        <f t="shared" si="3"/>
        <v/>
      </c>
      <c r="AG54" s="198" t="str">
        <f t="shared" si="7"/>
        <v/>
      </c>
      <c r="AH54" s="199" t="str">
        <f t="shared" si="8"/>
        <v/>
      </c>
      <c r="AI54" s="198" t="str">
        <f t="shared" si="4"/>
        <v/>
      </c>
      <c r="AJ54" s="199" t="str">
        <f t="shared" si="5"/>
        <v/>
      </c>
    </row>
    <row r="55" spans="1:36" ht="21" customHeight="1" x14ac:dyDescent="0.15">
      <c r="A55" s="131">
        <v>47</v>
      </c>
      <c r="B55" s="476"/>
      <c r="C55" s="476"/>
      <c r="D55" s="477"/>
      <c r="E55" s="478"/>
      <c r="F55" s="477"/>
      <c r="G55" s="478"/>
      <c r="H55" s="479"/>
      <c r="I55" s="479"/>
      <c r="J55" s="188"/>
      <c r="K55" s="106"/>
      <c r="L55" s="480" t="s">
        <v>22</v>
      </c>
      <c r="M55" s="481"/>
      <c r="N55" s="108"/>
      <c r="O55" s="482" t="str">
        <f>IF($N55="","",IF(リスト!$N$2="","",リスト!$N$2))</f>
        <v/>
      </c>
      <c r="P55" s="482"/>
      <c r="Q55" s="482"/>
      <c r="R55" s="474" t="str">
        <f t="shared" si="1"/>
        <v/>
      </c>
      <c r="S55" s="475"/>
      <c r="T55" s="105"/>
      <c r="U55" s="415" t="str">
        <f>IF($T55="","",IF(リスト!$O$2="","",リスト!$O$2))</f>
        <v/>
      </c>
      <c r="V55" s="415"/>
      <c r="W55" s="475"/>
      <c r="X55" s="475" t="str">
        <f t="shared" si="2"/>
        <v/>
      </c>
      <c r="Y55" s="483"/>
      <c r="Z55" s="107"/>
      <c r="AA55" s="142"/>
      <c r="AB55" s="143"/>
      <c r="AC55" s="144"/>
      <c r="AD55" s="209"/>
      <c r="AE55" s="204" t="str">
        <f t="shared" si="9"/>
        <v/>
      </c>
      <c r="AF55" s="104" t="str">
        <f t="shared" si="3"/>
        <v/>
      </c>
      <c r="AG55" s="198" t="str">
        <f t="shared" si="7"/>
        <v/>
      </c>
      <c r="AH55" s="199" t="str">
        <f t="shared" si="8"/>
        <v/>
      </c>
      <c r="AI55" s="198" t="str">
        <f t="shared" si="4"/>
        <v/>
      </c>
      <c r="AJ55" s="199" t="str">
        <f t="shared" si="5"/>
        <v/>
      </c>
    </row>
    <row r="56" spans="1:36" ht="21" customHeight="1" x14ac:dyDescent="0.15">
      <c r="A56" s="131">
        <v>48</v>
      </c>
      <c r="B56" s="476"/>
      <c r="C56" s="476"/>
      <c r="D56" s="477"/>
      <c r="E56" s="478"/>
      <c r="F56" s="477"/>
      <c r="G56" s="478"/>
      <c r="H56" s="479"/>
      <c r="I56" s="479"/>
      <c r="J56" s="188"/>
      <c r="K56" s="106"/>
      <c r="L56" s="480" t="s">
        <v>22</v>
      </c>
      <c r="M56" s="481"/>
      <c r="N56" s="108"/>
      <c r="O56" s="482" t="str">
        <f>IF($N56="","",IF(リスト!$N$2="","",リスト!$N$2))</f>
        <v/>
      </c>
      <c r="P56" s="482"/>
      <c r="Q56" s="482"/>
      <c r="R56" s="474" t="str">
        <f t="shared" si="1"/>
        <v/>
      </c>
      <c r="S56" s="475"/>
      <c r="T56" s="105"/>
      <c r="U56" s="415" t="str">
        <f>IF($T56="","",IF(リスト!$O$2="","",リスト!$O$2))</f>
        <v/>
      </c>
      <c r="V56" s="415"/>
      <c r="W56" s="475"/>
      <c r="X56" s="475" t="str">
        <f t="shared" si="2"/>
        <v/>
      </c>
      <c r="Y56" s="483"/>
      <c r="Z56" s="107"/>
      <c r="AA56" s="142"/>
      <c r="AB56" s="143"/>
      <c r="AC56" s="144"/>
      <c r="AD56" s="209"/>
      <c r="AE56" s="204" t="str">
        <f t="shared" si="9"/>
        <v/>
      </c>
      <c r="AF56" s="104" t="str">
        <f t="shared" si="3"/>
        <v/>
      </c>
      <c r="AG56" s="198" t="str">
        <f t="shared" si="7"/>
        <v/>
      </c>
      <c r="AH56" s="199" t="str">
        <f t="shared" si="8"/>
        <v/>
      </c>
      <c r="AI56" s="198" t="str">
        <f t="shared" si="4"/>
        <v/>
      </c>
      <c r="AJ56" s="199" t="str">
        <f t="shared" si="5"/>
        <v/>
      </c>
    </row>
    <row r="57" spans="1:36" ht="21" customHeight="1" x14ac:dyDescent="0.15">
      <c r="A57" s="131">
        <v>49</v>
      </c>
      <c r="B57" s="476"/>
      <c r="C57" s="476"/>
      <c r="D57" s="477"/>
      <c r="E57" s="478"/>
      <c r="F57" s="477"/>
      <c r="G57" s="478"/>
      <c r="H57" s="479"/>
      <c r="I57" s="479"/>
      <c r="J57" s="188"/>
      <c r="K57" s="106"/>
      <c r="L57" s="480" t="s">
        <v>22</v>
      </c>
      <c r="M57" s="481"/>
      <c r="N57" s="108"/>
      <c r="O57" s="482" t="str">
        <f>IF($N57="","",IF(リスト!$N$2="","",リスト!$N$2))</f>
        <v/>
      </c>
      <c r="P57" s="482"/>
      <c r="Q57" s="482"/>
      <c r="R57" s="474" t="str">
        <f t="shared" si="1"/>
        <v/>
      </c>
      <c r="S57" s="475"/>
      <c r="T57" s="105"/>
      <c r="U57" s="415" t="str">
        <f>IF($T57="","",IF(リスト!$O$2="","",リスト!$O$2))</f>
        <v/>
      </c>
      <c r="V57" s="415"/>
      <c r="W57" s="475"/>
      <c r="X57" s="475" t="str">
        <f t="shared" si="2"/>
        <v/>
      </c>
      <c r="Y57" s="483"/>
      <c r="Z57" s="107"/>
      <c r="AA57" s="142"/>
      <c r="AB57" s="143"/>
      <c r="AC57" s="144"/>
      <c r="AD57" s="209"/>
      <c r="AE57" s="204" t="str">
        <f t="shared" si="9"/>
        <v/>
      </c>
      <c r="AF57" s="104" t="str">
        <f t="shared" si="3"/>
        <v/>
      </c>
      <c r="AG57" s="198" t="str">
        <f t="shared" si="7"/>
        <v/>
      </c>
      <c r="AH57" s="199" t="str">
        <f t="shared" si="8"/>
        <v/>
      </c>
      <c r="AI57" s="198" t="str">
        <f t="shared" si="4"/>
        <v/>
      </c>
      <c r="AJ57" s="199" t="str">
        <f t="shared" si="5"/>
        <v/>
      </c>
    </row>
    <row r="58" spans="1:36" ht="21" customHeight="1" thickBot="1" x14ac:dyDescent="0.2">
      <c r="A58" s="134">
        <v>50</v>
      </c>
      <c r="B58" s="484"/>
      <c r="C58" s="484"/>
      <c r="D58" s="485"/>
      <c r="E58" s="486"/>
      <c r="F58" s="485"/>
      <c r="G58" s="486"/>
      <c r="H58" s="487"/>
      <c r="I58" s="487"/>
      <c r="J58" s="189"/>
      <c r="K58" s="112"/>
      <c r="L58" s="488" t="s">
        <v>22</v>
      </c>
      <c r="M58" s="489"/>
      <c r="N58" s="127"/>
      <c r="O58" s="490" t="str">
        <f>IF($N58="","",IF(リスト!$N$2="","",リスト!$N$2))</f>
        <v/>
      </c>
      <c r="P58" s="490"/>
      <c r="Q58" s="490"/>
      <c r="R58" s="491" t="str">
        <f t="shared" si="1"/>
        <v/>
      </c>
      <c r="S58" s="424"/>
      <c r="T58" s="128"/>
      <c r="U58" s="423" t="str">
        <f>IF($T58="","",IF(リスト!$O$2="","",リスト!$O$2))</f>
        <v/>
      </c>
      <c r="V58" s="423"/>
      <c r="W58" s="424"/>
      <c r="X58" s="424" t="str">
        <f t="shared" si="2"/>
        <v/>
      </c>
      <c r="Y58" s="492"/>
      <c r="Z58" s="129"/>
      <c r="AA58" s="149"/>
      <c r="AB58" s="150"/>
      <c r="AC58" s="151"/>
      <c r="AD58" s="210"/>
      <c r="AE58" s="205" t="str">
        <f t="shared" si="9"/>
        <v/>
      </c>
      <c r="AF58" s="118" t="str">
        <f t="shared" si="3"/>
        <v/>
      </c>
      <c r="AG58" s="198" t="str">
        <f t="shared" si="7"/>
        <v/>
      </c>
      <c r="AH58" s="199" t="str">
        <f t="shared" si="8"/>
        <v/>
      </c>
      <c r="AI58" s="198" t="str">
        <f t="shared" si="4"/>
        <v/>
      </c>
      <c r="AJ58" s="199" t="str">
        <f t="shared" si="5"/>
        <v/>
      </c>
    </row>
    <row r="59" spans="1:36" ht="21" customHeight="1" x14ac:dyDescent="0.15">
      <c r="A59" s="133">
        <v>51</v>
      </c>
      <c r="B59" s="499"/>
      <c r="C59" s="499"/>
      <c r="D59" s="500"/>
      <c r="E59" s="501"/>
      <c r="F59" s="500"/>
      <c r="G59" s="501"/>
      <c r="H59" s="501"/>
      <c r="I59" s="501"/>
      <c r="J59" s="190"/>
      <c r="K59" s="91"/>
      <c r="L59" s="502" t="s">
        <v>22</v>
      </c>
      <c r="M59" s="503"/>
      <c r="N59" s="123"/>
      <c r="O59" s="504" t="str">
        <f>IF($N59="","",IF(リスト!$N$2="","",リスト!$N$2))</f>
        <v/>
      </c>
      <c r="P59" s="504"/>
      <c r="Q59" s="504"/>
      <c r="R59" s="505" t="str">
        <f t="shared" si="1"/>
        <v/>
      </c>
      <c r="S59" s="506"/>
      <c r="T59" s="124"/>
      <c r="U59" s="421" t="str">
        <f>IF($T59="","",IF(リスト!$O$2="","",リスト!$O$2))</f>
        <v/>
      </c>
      <c r="V59" s="421"/>
      <c r="W59" s="506"/>
      <c r="X59" s="506" t="str">
        <f t="shared" si="2"/>
        <v/>
      </c>
      <c r="Y59" s="507"/>
      <c r="Z59" s="125"/>
      <c r="AA59" s="145"/>
      <c r="AB59" s="146"/>
      <c r="AC59" s="147"/>
      <c r="AD59" s="211"/>
      <c r="AE59" s="206" t="str">
        <f t="shared" si="9"/>
        <v/>
      </c>
      <c r="AF59" s="113" t="str">
        <f t="shared" si="3"/>
        <v/>
      </c>
      <c r="AG59" s="198" t="str">
        <f t="shared" si="7"/>
        <v/>
      </c>
      <c r="AH59" s="199" t="str">
        <f t="shared" si="8"/>
        <v/>
      </c>
      <c r="AI59" s="198" t="str">
        <f t="shared" si="4"/>
        <v/>
      </c>
      <c r="AJ59" s="199" t="str">
        <f t="shared" si="5"/>
        <v/>
      </c>
    </row>
    <row r="60" spans="1:36" ht="21" customHeight="1" x14ac:dyDescent="0.15">
      <c r="A60" s="131">
        <v>52</v>
      </c>
      <c r="B60" s="476"/>
      <c r="C60" s="476"/>
      <c r="D60" s="477"/>
      <c r="E60" s="478"/>
      <c r="F60" s="477"/>
      <c r="G60" s="478"/>
      <c r="H60" s="479"/>
      <c r="I60" s="479"/>
      <c r="J60" s="188"/>
      <c r="K60" s="106"/>
      <c r="L60" s="480" t="s">
        <v>22</v>
      </c>
      <c r="M60" s="481"/>
      <c r="N60" s="108"/>
      <c r="O60" s="482" t="str">
        <f>IF($N60="","",IF(リスト!$N$2="","",リスト!$N$2))</f>
        <v/>
      </c>
      <c r="P60" s="482"/>
      <c r="Q60" s="482"/>
      <c r="R60" s="474" t="str">
        <f t="shared" si="1"/>
        <v/>
      </c>
      <c r="S60" s="475"/>
      <c r="T60" s="105"/>
      <c r="U60" s="415" t="str">
        <f>IF($T60="","",IF(リスト!$O$2="","",リスト!$O$2))</f>
        <v/>
      </c>
      <c r="V60" s="415"/>
      <c r="W60" s="475"/>
      <c r="X60" s="475" t="str">
        <f t="shared" si="2"/>
        <v/>
      </c>
      <c r="Y60" s="483"/>
      <c r="Z60" s="107"/>
      <c r="AA60" s="142"/>
      <c r="AB60" s="143"/>
      <c r="AC60" s="144"/>
      <c r="AD60" s="209"/>
      <c r="AE60" s="204" t="str">
        <f t="shared" si="9"/>
        <v/>
      </c>
      <c r="AF60" s="104" t="str">
        <f t="shared" si="3"/>
        <v/>
      </c>
      <c r="AG60" s="198" t="str">
        <f t="shared" si="7"/>
        <v/>
      </c>
      <c r="AH60" s="199" t="str">
        <f t="shared" si="8"/>
        <v/>
      </c>
      <c r="AI60" s="198" t="str">
        <f t="shared" si="4"/>
        <v/>
      </c>
      <c r="AJ60" s="199" t="str">
        <f t="shared" si="5"/>
        <v/>
      </c>
    </row>
    <row r="61" spans="1:36" ht="21" customHeight="1" x14ac:dyDescent="0.15">
      <c r="A61" s="131">
        <v>53</v>
      </c>
      <c r="B61" s="493"/>
      <c r="C61" s="493"/>
      <c r="D61" s="477"/>
      <c r="E61" s="478"/>
      <c r="F61" s="477"/>
      <c r="G61" s="478"/>
      <c r="H61" s="479"/>
      <c r="I61" s="479"/>
      <c r="J61" s="188"/>
      <c r="K61" s="106"/>
      <c r="L61" s="480" t="s">
        <v>22</v>
      </c>
      <c r="M61" s="481"/>
      <c r="N61" s="108"/>
      <c r="O61" s="482" t="str">
        <f>IF($N61="","",IF(リスト!$N$2="","",リスト!$N$2))</f>
        <v/>
      </c>
      <c r="P61" s="482"/>
      <c r="Q61" s="482"/>
      <c r="R61" s="474" t="str">
        <f t="shared" si="1"/>
        <v/>
      </c>
      <c r="S61" s="475"/>
      <c r="T61" s="105"/>
      <c r="U61" s="415" t="str">
        <f>IF($T61="","",IF(リスト!$O$2="","",リスト!$O$2))</f>
        <v/>
      </c>
      <c r="V61" s="415"/>
      <c r="W61" s="475"/>
      <c r="X61" s="475" t="str">
        <f t="shared" si="2"/>
        <v/>
      </c>
      <c r="Y61" s="483"/>
      <c r="Z61" s="107"/>
      <c r="AA61" s="142"/>
      <c r="AB61" s="143"/>
      <c r="AC61" s="144"/>
      <c r="AD61" s="209"/>
      <c r="AE61" s="204" t="str">
        <f t="shared" si="9"/>
        <v/>
      </c>
      <c r="AF61" s="104" t="str">
        <f t="shared" si="3"/>
        <v/>
      </c>
      <c r="AG61" s="198" t="str">
        <f t="shared" si="7"/>
        <v/>
      </c>
      <c r="AH61" s="199" t="str">
        <f t="shared" si="8"/>
        <v/>
      </c>
      <c r="AI61" s="198" t="str">
        <f t="shared" si="4"/>
        <v/>
      </c>
      <c r="AJ61" s="199" t="str">
        <f t="shared" si="5"/>
        <v/>
      </c>
    </row>
    <row r="62" spans="1:36" ht="21" customHeight="1" x14ac:dyDescent="0.15">
      <c r="A62" s="131">
        <v>54</v>
      </c>
      <c r="B62" s="476"/>
      <c r="C62" s="476"/>
      <c r="D62" s="477"/>
      <c r="E62" s="478"/>
      <c r="F62" s="477"/>
      <c r="G62" s="478"/>
      <c r="H62" s="479"/>
      <c r="I62" s="479"/>
      <c r="J62" s="188"/>
      <c r="K62" s="106"/>
      <c r="L62" s="480" t="s">
        <v>22</v>
      </c>
      <c r="M62" s="481"/>
      <c r="N62" s="108"/>
      <c r="O62" s="482" t="str">
        <f>IF($N62="","",IF(リスト!$N$2="","",リスト!$N$2))</f>
        <v/>
      </c>
      <c r="P62" s="482"/>
      <c r="Q62" s="482"/>
      <c r="R62" s="474" t="str">
        <f t="shared" si="1"/>
        <v/>
      </c>
      <c r="S62" s="475"/>
      <c r="T62" s="105"/>
      <c r="U62" s="415" t="str">
        <f>IF($T62="","",IF(リスト!$O$2="","",リスト!$O$2))</f>
        <v/>
      </c>
      <c r="V62" s="415"/>
      <c r="W62" s="475"/>
      <c r="X62" s="475" t="str">
        <f t="shared" si="2"/>
        <v/>
      </c>
      <c r="Y62" s="483"/>
      <c r="Z62" s="107"/>
      <c r="AA62" s="142"/>
      <c r="AB62" s="143"/>
      <c r="AC62" s="144"/>
      <c r="AD62" s="209"/>
      <c r="AE62" s="204" t="str">
        <f t="shared" si="9"/>
        <v/>
      </c>
      <c r="AF62" s="104" t="str">
        <f t="shared" si="3"/>
        <v/>
      </c>
      <c r="AG62" s="198" t="str">
        <f t="shared" si="7"/>
        <v/>
      </c>
      <c r="AH62" s="199" t="str">
        <f t="shared" si="8"/>
        <v/>
      </c>
      <c r="AI62" s="198" t="str">
        <f t="shared" si="4"/>
        <v/>
      </c>
      <c r="AJ62" s="199" t="str">
        <f t="shared" si="5"/>
        <v/>
      </c>
    </row>
    <row r="63" spans="1:36" ht="21" customHeight="1" x14ac:dyDescent="0.15">
      <c r="A63" s="131">
        <v>55</v>
      </c>
      <c r="B63" s="476"/>
      <c r="C63" s="476"/>
      <c r="D63" s="477"/>
      <c r="E63" s="478"/>
      <c r="F63" s="477"/>
      <c r="G63" s="478"/>
      <c r="H63" s="479"/>
      <c r="I63" s="479"/>
      <c r="J63" s="188"/>
      <c r="K63" s="106"/>
      <c r="L63" s="480" t="s">
        <v>22</v>
      </c>
      <c r="M63" s="481"/>
      <c r="N63" s="108"/>
      <c r="O63" s="482" t="str">
        <f>IF($N63="","",IF(リスト!$N$2="","",リスト!$N$2))</f>
        <v/>
      </c>
      <c r="P63" s="482"/>
      <c r="Q63" s="482"/>
      <c r="R63" s="474" t="str">
        <f t="shared" si="1"/>
        <v/>
      </c>
      <c r="S63" s="475"/>
      <c r="T63" s="105"/>
      <c r="U63" s="415" t="str">
        <f>IF($T63="","",IF(リスト!$O$2="","",リスト!$O$2))</f>
        <v/>
      </c>
      <c r="V63" s="415"/>
      <c r="W63" s="475"/>
      <c r="X63" s="475" t="str">
        <f t="shared" si="2"/>
        <v/>
      </c>
      <c r="Y63" s="483"/>
      <c r="Z63" s="107"/>
      <c r="AA63" s="142"/>
      <c r="AB63" s="143"/>
      <c r="AC63" s="144"/>
      <c r="AD63" s="209"/>
      <c r="AE63" s="204" t="str">
        <f t="shared" si="9"/>
        <v/>
      </c>
      <c r="AF63" s="104" t="str">
        <f t="shared" si="3"/>
        <v/>
      </c>
      <c r="AG63" s="198" t="str">
        <f t="shared" si="7"/>
        <v/>
      </c>
      <c r="AH63" s="199" t="str">
        <f t="shared" si="8"/>
        <v/>
      </c>
      <c r="AI63" s="198" t="str">
        <f t="shared" si="4"/>
        <v/>
      </c>
      <c r="AJ63" s="199" t="str">
        <f t="shared" si="5"/>
        <v/>
      </c>
    </row>
    <row r="64" spans="1:36" ht="21" customHeight="1" x14ac:dyDescent="0.15">
      <c r="A64" s="131">
        <v>56</v>
      </c>
      <c r="B64" s="476"/>
      <c r="C64" s="476"/>
      <c r="D64" s="477"/>
      <c r="E64" s="478"/>
      <c r="F64" s="477"/>
      <c r="G64" s="478"/>
      <c r="H64" s="479"/>
      <c r="I64" s="479"/>
      <c r="J64" s="188"/>
      <c r="K64" s="106"/>
      <c r="L64" s="480" t="s">
        <v>22</v>
      </c>
      <c r="M64" s="481"/>
      <c r="N64" s="108"/>
      <c r="O64" s="482" t="str">
        <f>IF($N64="","",IF(リスト!$N$2="","",リスト!$N$2))</f>
        <v/>
      </c>
      <c r="P64" s="482"/>
      <c r="Q64" s="482"/>
      <c r="R64" s="474" t="str">
        <f t="shared" si="1"/>
        <v/>
      </c>
      <c r="S64" s="475"/>
      <c r="T64" s="105"/>
      <c r="U64" s="415" t="str">
        <f>IF($T64="","",IF(リスト!$O$2="","",リスト!$O$2))</f>
        <v/>
      </c>
      <c r="V64" s="415"/>
      <c r="W64" s="475"/>
      <c r="X64" s="475" t="str">
        <f t="shared" si="2"/>
        <v/>
      </c>
      <c r="Y64" s="483"/>
      <c r="Z64" s="107"/>
      <c r="AA64" s="142"/>
      <c r="AB64" s="143"/>
      <c r="AC64" s="144"/>
      <c r="AD64" s="209"/>
      <c r="AE64" s="204" t="str">
        <f t="shared" si="9"/>
        <v/>
      </c>
      <c r="AF64" s="104" t="str">
        <f t="shared" si="3"/>
        <v/>
      </c>
      <c r="AG64" s="198" t="str">
        <f t="shared" si="7"/>
        <v/>
      </c>
      <c r="AH64" s="199" t="str">
        <f t="shared" si="8"/>
        <v/>
      </c>
      <c r="AI64" s="198" t="str">
        <f t="shared" si="4"/>
        <v/>
      </c>
      <c r="AJ64" s="199" t="str">
        <f t="shared" si="5"/>
        <v/>
      </c>
    </row>
    <row r="65" spans="1:36" ht="21" customHeight="1" x14ac:dyDescent="0.15">
      <c r="A65" s="131">
        <v>57</v>
      </c>
      <c r="B65" s="476"/>
      <c r="C65" s="476"/>
      <c r="D65" s="477"/>
      <c r="E65" s="478"/>
      <c r="F65" s="477"/>
      <c r="G65" s="478"/>
      <c r="H65" s="479"/>
      <c r="I65" s="479"/>
      <c r="J65" s="188"/>
      <c r="K65" s="106"/>
      <c r="L65" s="480" t="s">
        <v>22</v>
      </c>
      <c r="M65" s="481"/>
      <c r="N65" s="108"/>
      <c r="O65" s="482" t="str">
        <f>IF($N65="","",IF(リスト!$N$2="","",リスト!$N$2))</f>
        <v/>
      </c>
      <c r="P65" s="482"/>
      <c r="Q65" s="482"/>
      <c r="R65" s="474" t="str">
        <f t="shared" si="1"/>
        <v/>
      </c>
      <c r="S65" s="475"/>
      <c r="T65" s="105"/>
      <c r="U65" s="415" t="str">
        <f>IF($T65="","",IF(リスト!$O$2="","",リスト!$O$2))</f>
        <v/>
      </c>
      <c r="V65" s="415"/>
      <c r="W65" s="475"/>
      <c r="X65" s="475" t="str">
        <f t="shared" si="2"/>
        <v/>
      </c>
      <c r="Y65" s="483"/>
      <c r="Z65" s="107"/>
      <c r="AA65" s="142"/>
      <c r="AB65" s="143"/>
      <c r="AC65" s="144"/>
      <c r="AD65" s="209"/>
      <c r="AE65" s="204" t="str">
        <f t="shared" si="9"/>
        <v/>
      </c>
      <c r="AF65" s="104" t="str">
        <f t="shared" si="3"/>
        <v/>
      </c>
      <c r="AG65" s="198" t="str">
        <f t="shared" si="7"/>
        <v/>
      </c>
      <c r="AH65" s="199" t="str">
        <f t="shared" si="8"/>
        <v/>
      </c>
      <c r="AI65" s="198" t="str">
        <f t="shared" si="4"/>
        <v/>
      </c>
      <c r="AJ65" s="199" t="str">
        <f t="shared" si="5"/>
        <v/>
      </c>
    </row>
    <row r="66" spans="1:36" ht="21" customHeight="1" x14ac:dyDescent="0.15">
      <c r="A66" s="131">
        <v>58</v>
      </c>
      <c r="B66" s="476"/>
      <c r="C66" s="476"/>
      <c r="D66" s="477"/>
      <c r="E66" s="478"/>
      <c r="F66" s="477"/>
      <c r="G66" s="478"/>
      <c r="H66" s="479"/>
      <c r="I66" s="479"/>
      <c r="J66" s="188"/>
      <c r="K66" s="106"/>
      <c r="L66" s="480" t="s">
        <v>22</v>
      </c>
      <c r="M66" s="481"/>
      <c r="N66" s="108"/>
      <c r="O66" s="482" t="str">
        <f>IF($N66="","",IF(リスト!$N$2="","",リスト!$N$2))</f>
        <v/>
      </c>
      <c r="P66" s="482"/>
      <c r="Q66" s="482"/>
      <c r="R66" s="474" t="str">
        <f t="shared" si="1"/>
        <v/>
      </c>
      <c r="S66" s="475"/>
      <c r="T66" s="105"/>
      <c r="U66" s="415" t="str">
        <f>IF($T66="","",IF(リスト!$O$2="","",リスト!$O$2))</f>
        <v/>
      </c>
      <c r="V66" s="415"/>
      <c r="W66" s="475"/>
      <c r="X66" s="475" t="str">
        <f t="shared" si="2"/>
        <v/>
      </c>
      <c r="Y66" s="483"/>
      <c r="Z66" s="107"/>
      <c r="AA66" s="142"/>
      <c r="AB66" s="143"/>
      <c r="AC66" s="144"/>
      <c r="AD66" s="209"/>
      <c r="AE66" s="204" t="str">
        <f t="shared" si="9"/>
        <v/>
      </c>
      <c r="AF66" s="104" t="str">
        <f t="shared" si="3"/>
        <v/>
      </c>
      <c r="AG66" s="198" t="str">
        <f t="shared" si="7"/>
        <v/>
      </c>
      <c r="AH66" s="199" t="str">
        <f t="shared" si="8"/>
        <v/>
      </c>
      <c r="AI66" s="198" t="str">
        <f t="shared" si="4"/>
        <v/>
      </c>
      <c r="AJ66" s="199" t="str">
        <f t="shared" si="5"/>
        <v/>
      </c>
    </row>
    <row r="67" spans="1:36" ht="21" customHeight="1" x14ac:dyDescent="0.15">
      <c r="A67" s="131">
        <v>59</v>
      </c>
      <c r="B67" s="476"/>
      <c r="C67" s="476"/>
      <c r="D67" s="477"/>
      <c r="E67" s="478"/>
      <c r="F67" s="477"/>
      <c r="G67" s="478"/>
      <c r="H67" s="479"/>
      <c r="I67" s="479"/>
      <c r="J67" s="188"/>
      <c r="K67" s="106"/>
      <c r="L67" s="480" t="s">
        <v>22</v>
      </c>
      <c r="M67" s="481"/>
      <c r="N67" s="108"/>
      <c r="O67" s="482" t="str">
        <f>IF($N67="","",IF(リスト!$N$2="","",リスト!$N$2))</f>
        <v/>
      </c>
      <c r="P67" s="482"/>
      <c r="Q67" s="482"/>
      <c r="R67" s="474" t="str">
        <f t="shared" si="1"/>
        <v/>
      </c>
      <c r="S67" s="475"/>
      <c r="T67" s="105"/>
      <c r="U67" s="415" t="str">
        <f>IF($T67="","",IF(リスト!$O$2="","",リスト!$O$2))</f>
        <v/>
      </c>
      <c r="V67" s="415"/>
      <c r="W67" s="475"/>
      <c r="X67" s="475" t="str">
        <f t="shared" si="2"/>
        <v/>
      </c>
      <c r="Y67" s="483"/>
      <c r="Z67" s="107"/>
      <c r="AA67" s="142"/>
      <c r="AB67" s="143"/>
      <c r="AC67" s="144"/>
      <c r="AD67" s="209"/>
      <c r="AE67" s="204" t="str">
        <f t="shared" si="9"/>
        <v/>
      </c>
      <c r="AF67" s="104" t="str">
        <f t="shared" si="3"/>
        <v/>
      </c>
      <c r="AG67" s="198" t="str">
        <f t="shared" si="7"/>
        <v/>
      </c>
      <c r="AH67" s="199" t="str">
        <f t="shared" si="8"/>
        <v/>
      </c>
      <c r="AI67" s="198" t="str">
        <f t="shared" si="4"/>
        <v/>
      </c>
      <c r="AJ67" s="199" t="str">
        <f t="shared" si="5"/>
        <v/>
      </c>
    </row>
    <row r="68" spans="1:36" ht="21" customHeight="1" thickBot="1" x14ac:dyDescent="0.2">
      <c r="A68" s="134">
        <v>60</v>
      </c>
      <c r="B68" s="484"/>
      <c r="C68" s="484"/>
      <c r="D68" s="485"/>
      <c r="E68" s="486"/>
      <c r="F68" s="485"/>
      <c r="G68" s="486"/>
      <c r="H68" s="487"/>
      <c r="I68" s="487"/>
      <c r="J68" s="189"/>
      <c r="K68" s="112"/>
      <c r="L68" s="488" t="s">
        <v>22</v>
      </c>
      <c r="M68" s="489"/>
      <c r="N68" s="127"/>
      <c r="O68" s="490" t="str">
        <f>IF($N68="","",IF(リスト!$N$2="","",リスト!$N$2))</f>
        <v/>
      </c>
      <c r="P68" s="490"/>
      <c r="Q68" s="490"/>
      <c r="R68" s="491" t="str">
        <f t="shared" si="1"/>
        <v/>
      </c>
      <c r="S68" s="424"/>
      <c r="T68" s="128"/>
      <c r="U68" s="423" t="str">
        <f>IF($T68="","",IF(リスト!$O$2="","",リスト!$O$2))</f>
        <v/>
      </c>
      <c r="V68" s="423"/>
      <c r="W68" s="424"/>
      <c r="X68" s="424" t="str">
        <f t="shared" si="2"/>
        <v/>
      </c>
      <c r="Y68" s="492"/>
      <c r="Z68" s="129"/>
      <c r="AA68" s="149"/>
      <c r="AB68" s="150"/>
      <c r="AC68" s="151"/>
      <c r="AD68" s="210"/>
      <c r="AE68" s="207" t="str">
        <f t="shared" si="9"/>
        <v/>
      </c>
      <c r="AF68" s="114" t="str">
        <f t="shared" si="3"/>
        <v/>
      </c>
      <c r="AG68" s="198" t="str">
        <f t="shared" si="7"/>
        <v/>
      </c>
      <c r="AH68" s="199" t="str">
        <f t="shared" si="8"/>
        <v/>
      </c>
      <c r="AI68" s="198" t="str">
        <f t="shared" si="4"/>
        <v/>
      </c>
      <c r="AJ68" s="199" t="str">
        <f t="shared" si="5"/>
        <v/>
      </c>
    </row>
    <row r="69" spans="1:36" ht="21" customHeight="1" x14ac:dyDescent="0.15">
      <c r="A69" s="133">
        <v>61</v>
      </c>
      <c r="B69" s="499"/>
      <c r="C69" s="499"/>
      <c r="D69" s="500"/>
      <c r="E69" s="501"/>
      <c r="F69" s="500"/>
      <c r="G69" s="501"/>
      <c r="H69" s="501"/>
      <c r="I69" s="501"/>
      <c r="J69" s="190"/>
      <c r="K69" s="91"/>
      <c r="L69" s="502" t="s">
        <v>22</v>
      </c>
      <c r="M69" s="503"/>
      <c r="N69" s="123"/>
      <c r="O69" s="504" t="str">
        <f>IF($N69="","",IF(リスト!$N$2="","",リスト!$N$2))</f>
        <v/>
      </c>
      <c r="P69" s="504"/>
      <c r="Q69" s="504"/>
      <c r="R69" s="505" t="str">
        <f t="shared" si="1"/>
        <v/>
      </c>
      <c r="S69" s="506"/>
      <c r="T69" s="124"/>
      <c r="U69" s="421" t="str">
        <f>IF($T69="","",IF(リスト!$O$2="","",リスト!$O$2))</f>
        <v/>
      </c>
      <c r="V69" s="421"/>
      <c r="W69" s="506"/>
      <c r="X69" s="506" t="str">
        <f t="shared" si="2"/>
        <v/>
      </c>
      <c r="Y69" s="507"/>
      <c r="Z69" s="125"/>
      <c r="AA69" s="145"/>
      <c r="AB69" s="146"/>
      <c r="AC69" s="147"/>
      <c r="AD69" s="211"/>
      <c r="AE69" s="206" t="str">
        <f t="shared" si="9"/>
        <v/>
      </c>
      <c r="AF69" s="113" t="str">
        <f t="shared" si="3"/>
        <v/>
      </c>
      <c r="AG69" s="198" t="str">
        <f t="shared" si="7"/>
        <v/>
      </c>
      <c r="AH69" s="199" t="str">
        <f t="shared" si="8"/>
        <v/>
      </c>
      <c r="AI69" s="198" t="str">
        <f t="shared" si="4"/>
        <v/>
      </c>
      <c r="AJ69" s="199" t="str">
        <f t="shared" si="5"/>
        <v/>
      </c>
    </row>
    <row r="70" spans="1:36" ht="21" customHeight="1" x14ac:dyDescent="0.15">
      <c r="A70" s="131">
        <v>62</v>
      </c>
      <c r="B70" s="476"/>
      <c r="C70" s="476"/>
      <c r="D70" s="477"/>
      <c r="E70" s="478"/>
      <c r="F70" s="477"/>
      <c r="G70" s="478"/>
      <c r="H70" s="479"/>
      <c r="I70" s="479"/>
      <c r="J70" s="188"/>
      <c r="K70" s="106"/>
      <c r="L70" s="480" t="s">
        <v>22</v>
      </c>
      <c r="M70" s="481"/>
      <c r="N70" s="108"/>
      <c r="O70" s="482" t="str">
        <f>IF($N70="","",IF(リスト!$N$2="","",リスト!$N$2))</f>
        <v/>
      </c>
      <c r="P70" s="482"/>
      <c r="Q70" s="482"/>
      <c r="R70" s="474" t="str">
        <f t="shared" si="1"/>
        <v/>
      </c>
      <c r="S70" s="475"/>
      <c r="T70" s="105"/>
      <c r="U70" s="415" t="str">
        <f>IF($T70="","",IF(リスト!$O$2="","",リスト!$O$2))</f>
        <v/>
      </c>
      <c r="V70" s="415"/>
      <c r="W70" s="475"/>
      <c r="X70" s="475" t="str">
        <f t="shared" si="2"/>
        <v/>
      </c>
      <c r="Y70" s="483"/>
      <c r="Z70" s="107"/>
      <c r="AA70" s="142"/>
      <c r="AB70" s="143"/>
      <c r="AC70" s="144"/>
      <c r="AD70" s="209"/>
      <c r="AE70" s="204" t="str">
        <f t="shared" si="9"/>
        <v/>
      </c>
      <c r="AF70" s="104" t="str">
        <f t="shared" si="3"/>
        <v/>
      </c>
      <c r="AG70" s="198" t="str">
        <f t="shared" si="7"/>
        <v/>
      </c>
      <c r="AH70" s="199" t="str">
        <f t="shared" si="8"/>
        <v/>
      </c>
      <c r="AI70" s="198" t="str">
        <f t="shared" si="4"/>
        <v/>
      </c>
      <c r="AJ70" s="199" t="str">
        <f t="shared" si="5"/>
        <v/>
      </c>
    </row>
    <row r="71" spans="1:36" ht="21" customHeight="1" x14ac:dyDescent="0.15">
      <c r="A71" s="131">
        <v>63</v>
      </c>
      <c r="B71" s="476"/>
      <c r="C71" s="476"/>
      <c r="D71" s="477"/>
      <c r="E71" s="478"/>
      <c r="F71" s="477"/>
      <c r="G71" s="478"/>
      <c r="H71" s="479"/>
      <c r="I71" s="479"/>
      <c r="J71" s="188"/>
      <c r="K71" s="106"/>
      <c r="L71" s="480" t="s">
        <v>22</v>
      </c>
      <c r="M71" s="481"/>
      <c r="N71" s="108"/>
      <c r="O71" s="482" t="str">
        <f>IF($N71="","",IF(リスト!$N$2="","",リスト!$N$2))</f>
        <v/>
      </c>
      <c r="P71" s="482"/>
      <c r="Q71" s="482"/>
      <c r="R71" s="474" t="str">
        <f t="shared" si="1"/>
        <v/>
      </c>
      <c r="S71" s="475"/>
      <c r="T71" s="105"/>
      <c r="U71" s="415" t="str">
        <f>IF($T71="","",IF(リスト!$O$2="","",リスト!$O$2))</f>
        <v/>
      </c>
      <c r="V71" s="415"/>
      <c r="W71" s="475"/>
      <c r="X71" s="475" t="str">
        <f t="shared" si="2"/>
        <v/>
      </c>
      <c r="Y71" s="483"/>
      <c r="Z71" s="107"/>
      <c r="AA71" s="142"/>
      <c r="AB71" s="143"/>
      <c r="AC71" s="144"/>
      <c r="AD71" s="209"/>
      <c r="AE71" s="204" t="str">
        <f t="shared" si="9"/>
        <v/>
      </c>
      <c r="AF71" s="104" t="str">
        <f t="shared" si="3"/>
        <v/>
      </c>
      <c r="AG71" s="198" t="str">
        <f t="shared" si="7"/>
        <v/>
      </c>
      <c r="AH71" s="199" t="str">
        <f t="shared" si="8"/>
        <v/>
      </c>
      <c r="AI71" s="198" t="str">
        <f t="shared" si="4"/>
        <v/>
      </c>
      <c r="AJ71" s="199" t="str">
        <f t="shared" si="5"/>
        <v/>
      </c>
    </row>
    <row r="72" spans="1:36" ht="21" customHeight="1" x14ac:dyDescent="0.15">
      <c r="A72" s="131">
        <v>64</v>
      </c>
      <c r="B72" s="476"/>
      <c r="C72" s="476"/>
      <c r="D72" s="477"/>
      <c r="E72" s="478"/>
      <c r="F72" s="477"/>
      <c r="G72" s="478"/>
      <c r="H72" s="479"/>
      <c r="I72" s="479"/>
      <c r="J72" s="188"/>
      <c r="K72" s="106"/>
      <c r="L72" s="480" t="s">
        <v>22</v>
      </c>
      <c r="M72" s="481"/>
      <c r="N72" s="108"/>
      <c r="O72" s="482" t="str">
        <f>IF($N72="","",IF(リスト!$N$2="","",リスト!$N$2))</f>
        <v/>
      </c>
      <c r="P72" s="482"/>
      <c r="Q72" s="482"/>
      <c r="R72" s="474" t="str">
        <f t="shared" si="1"/>
        <v/>
      </c>
      <c r="S72" s="475"/>
      <c r="T72" s="105"/>
      <c r="U72" s="415" t="str">
        <f>IF($T72="","",IF(リスト!$O$2="","",リスト!$O$2))</f>
        <v/>
      </c>
      <c r="V72" s="415"/>
      <c r="W72" s="475"/>
      <c r="X72" s="475" t="str">
        <f t="shared" si="2"/>
        <v/>
      </c>
      <c r="Y72" s="483"/>
      <c r="Z72" s="107"/>
      <c r="AA72" s="142"/>
      <c r="AB72" s="143"/>
      <c r="AC72" s="144"/>
      <c r="AD72" s="209"/>
      <c r="AE72" s="204" t="str">
        <f t="shared" si="9"/>
        <v/>
      </c>
      <c r="AF72" s="104" t="str">
        <f t="shared" si="3"/>
        <v/>
      </c>
      <c r="AG72" s="198" t="str">
        <f t="shared" si="7"/>
        <v/>
      </c>
      <c r="AH72" s="199" t="str">
        <f t="shared" si="8"/>
        <v/>
      </c>
      <c r="AI72" s="198" t="str">
        <f t="shared" si="4"/>
        <v/>
      </c>
      <c r="AJ72" s="199" t="str">
        <f t="shared" si="5"/>
        <v/>
      </c>
    </row>
    <row r="73" spans="1:36" ht="21" customHeight="1" x14ac:dyDescent="0.15">
      <c r="A73" s="131">
        <v>65</v>
      </c>
      <c r="B73" s="476"/>
      <c r="C73" s="476"/>
      <c r="D73" s="477"/>
      <c r="E73" s="478"/>
      <c r="F73" s="477"/>
      <c r="G73" s="478"/>
      <c r="H73" s="479"/>
      <c r="I73" s="479"/>
      <c r="J73" s="188"/>
      <c r="K73" s="106"/>
      <c r="L73" s="480" t="s">
        <v>22</v>
      </c>
      <c r="M73" s="481"/>
      <c r="N73" s="108"/>
      <c r="O73" s="482" t="str">
        <f>IF($N73="","",IF(リスト!$N$2="","",リスト!$N$2))</f>
        <v/>
      </c>
      <c r="P73" s="482"/>
      <c r="Q73" s="482"/>
      <c r="R73" s="474" t="str">
        <f t="shared" si="1"/>
        <v/>
      </c>
      <c r="S73" s="475"/>
      <c r="T73" s="105"/>
      <c r="U73" s="415" t="str">
        <f>IF($T73="","",IF(リスト!$O$2="","",リスト!$O$2))</f>
        <v/>
      </c>
      <c r="V73" s="415"/>
      <c r="W73" s="475"/>
      <c r="X73" s="475" t="str">
        <f t="shared" si="2"/>
        <v/>
      </c>
      <c r="Y73" s="483"/>
      <c r="Z73" s="107"/>
      <c r="AA73" s="142"/>
      <c r="AB73" s="143"/>
      <c r="AC73" s="144"/>
      <c r="AD73" s="209"/>
      <c r="AE73" s="204" t="str">
        <f t="shared" si="9"/>
        <v/>
      </c>
      <c r="AF73" s="104" t="str">
        <f t="shared" si="3"/>
        <v/>
      </c>
      <c r="AG73" s="198" t="str">
        <f t="shared" si="7"/>
        <v/>
      </c>
      <c r="AH73" s="199" t="str">
        <f t="shared" si="8"/>
        <v/>
      </c>
      <c r="AI73" s="198" t="str">
        <f t="shared" si="4"/>
        <v/>
      </c>
      <c r="AJ73" s="199" t="str">
        <f t="shared" si="5"/>
        <v/>
      </c>
    </row>
    <row r="74" spans="1:36" ht="21" customHeight="1" x14ac:dyDescent="0.15">
      <c r="A74" s="131">
        <v>66</v>
      </c>
      <c r="B74" s="476"/>
      <c r="C74" s="476"/>
      <c r="D74" s="477"/>
      <c r="E74" s="478"/>
      <c r="F74" s="477"/>
      <c r="G74" s="478"/>
      <c r="H74" s="479"/>
      <c r="I74" s="479"/>
      <c r="J74" s="188"/>
      <c r="K74" s="106"/>
      <c r="L74" s="480" t="s">
        <v>22</v>
      </c>
      <c r="M74" s="481"/>
      <c r="N74" s="108"/>
      <c r="O74" s="482" t="str">
        <f>IF($N74="","",IF(リスト!$N$2="","",リスト!$N$2))</f>
        <v/>
      </c>
      <c r="P74" s="482"/>
      <c r="Q74" s="482"/>
      <c r="R74" s="474" t="str">
        <f t="shared" ref="R74:R137" si="10">IF(AND($L74="□",N74=""),"",IF(OR(L74="■",N74&lt;=O74),"適合","不適合"))</f>
        <v/>
      </c>
      <c r="S74" s="475"/>
      <c r="T74" s="105"/>
      <c r="U74" s="415" t="str">
        <f>IF($T74="","",IF(リスト!$O$2="","",リスト!$O$2))</f>
        <v/>
      </c>
      <c r="V74" s="415"/>
      <c r="W74" s="475"/>
      <c r="X74" s="475" t="str">
        <f t="shared" ref="X74:X137" si="11">IF(AND($L74="□",T74=""),"",IF(OR(L74="■",T74&lt;=U74),"適合","不適合"))</f>
        <v/>
      </c>
      <c r="Y74" s="483"/>
      <c r="Z74" s="107"/>
      <c r="AA74" s="142"/>
      <c r="AB74" s="143"/>
      <c r="AC74" s="144"/>
      <c r="AD74" s="209"/>
      <c r="AE74" s="204" t="str">
        <f t="shared" si="9"/>
        <v/>
      </c>
      <c r="AF74" s="104" t="str">
        <f t="shared" ref="AF74:AF137" si="12">IF(OR(AE74=""),"",IF(AE74&lt;=0.8=TRUE,"適合","不適合"))</f>
        <v/>
      </c>
      <c r="AG74" s="198" t="str">
        <f t="shared" ref="AG74:AG137" si="13">IF(AA74="","",J74*AA74)</f>
        <v/>
      </c>
      <c r="AH74" s="199" t="str">
        <f t="shared" ref="AH74:AH137" si="14">IF(AB74="","",J74*AB74)</f>
        <v/>
      </c>
      <c r="AI74" s="198" t="str">
        <f t="shared" ref="AI74:AI137" si="15">IF(AC74="","",J74*AC74)</f>
        <v/>
      </c>
      <c r="AJ74" s="199" t="str">
        <f t="shared" ref="AJ74:AJ137" si="16">IF(AD74="","",J74*AD74)</f>
        <v/>
      </c>
    </row>
    <row r="75" spans="1:36" ht="21" customHeight="1" x14ac:dyDescent="0.15">
      <c r="A75" s="131">
        <v>67</v>
      </c>
      <c r="B75" s="476"/>
      <c r="C75" s="476"/>
      <c r="D75" s="477"/>
      <c r="E75" s="478"/>
      <c r="F75" s="477"/>
      <c r="G75" s="478"/>
      <c r="H75" s="479"/>
      <c r="I75" s="479"/>
      <c r="J75" s="188"/>
      <c r="K75" s="106"/>
      <c r="L75" s="480" t="s">
        <v>22</v>
      </c>
      <c r="M75" s="481"/>
      <c r="N75" s="108"/>
      <c r="O75" s="482" t="str">
        <f>IF($N75="","",IF(リスト!$N$2="","",リスト!$N$2))</f>
        <v/>
      </c>
      <c r="P75" s="482"/>
      <c r="Q75" s="482"/>
      <c r="R75" s="474" t="str">
        <f t="shared" si="10"/>
        <v/>
      </c>
      <c r="S75" s="475"/>
      <c r="T75" s="105"/>
      <c r="U75" s="415" t="str">
        <f>IF($T75="","",IF(リスト!$O$2="","",リスト!$O$2))</f>
        <v/>
      </c>
      <c r="V75" s="415"/>
      <c r="W75" s="475"/>
      <c r="X75" s="475" t="str">
        <f t="shared" si="11"/>
        <v/>
      </c>
      <c r="Y75" s="483"/>
      <c r="Z75" s="107"/>
      <c r="AA75" s="142"/>
      <c r="AB75" s="143"/>
      <c r="AC75" s="144"/>
      <c r="AD75" s="209"/>
      <c r="AE75" s="204" t="str">
        <f t="shared" si="9"/>
        <v/>
      </c>
      <c r="AF75" s="104" t="str">
        <f t="shared" si="12"/>
        <v/>
      </c>
      <c r="AG75" s="198" t="str">
        <f t="shared" si="13"/>
        <v/>
      </c>
      <c r="AH75" s="199" t="str">
        <f t="shared" si="14"/>
        <v/>
      </c>
      <c r="AI75" s="198" t="str">
        <f t="shared" si="15"/>
        <v/>
      </c>
      <c r="AJ75" s="199" t="str">
        <f t="shared" si="16"/>
        <v/>
      </c>
    </row>
    <row r="76" spans="1:36" ht="21" customHeight="1" x14ac:dyDescent="0.15">
      <c r="A76" s="131">
        <v>68</v>
      </c>
      <c r="B76" s="476"/>
      <c r="C76" s="476"/>
      <c r="D76" s="477"/>
      <c r="E76" s="478"/>
      <c r="F76" s="477"/>
      <c r="G76" s="478"/>
      <c r="H76" s="479"/>
      <c r="I76" s="479"/>
      <c r="J76" s="188"/>
      <c r="K76" s="106"/>
      <c r="L76" s="480" t="s">
        <v>22</v>
      </c>
      <c r="M76" s="481"/>
      <c r="N76" s="108"/>
      <c r="O76" s="482" t="str">
        <f>IF($N76="","",IF(リスト!$N$2="","",リスト!$N$2))</f>
        <v/>
      </c>
      <c r="P76" s="482"/>
      <c r="Q76" s="482"/>
      <c r="R76" s="474" t="str">
        <f t="shared" si="10"/>
        <v/>
      </c>
      <c r="S76" s="475"/>
      <c r="T76" s="105"/>
      <c r="U76" s="415" t="str">
        <f>IF($T76="","",IF(リスト!$O$2="","",リスト!$O$2))</f>
        <v/>
      </c>
      <c r="V76" s="415"/>
      <c r="W76" s="475"/>
      <c r="X76" s="475" t="str">
        <f t="shared" si="11"/>
        <v/>
      </c>
      <c r="Y76" s="483"/>
      <c r="Z76" s="107"/>
      <c r="AA76" s="142"/>
      <c r="AB76" s="143"/>
      <c r="AC76" s="144"/>
      <c r="AD76" s="209"/>
      <c r="AE76" s="204" t="str">
        <f t="shared" si="9"/>
        <v/>
      </c>
      <c r="AF76" s="104" t="str">
        <f t="shared" si="12"/>
        <v/>
      </c>
      <c r="AG76" s="198" t="str">
        <f t="shared" si="13"/>
        <v/>
      </c>
      <c r="AH76" s="199" t="str">
        <f t="shared" si="14"/>
        <v/>
      </c>
      <c r="AI76" s="198" t="str">
        <f t="shared" si="15"/>
        <v/>
      </c>
      <c r="AJ76" s="199" t="str">
        <f t="shared" si="16"/>
        <v/>
      </c>
    </row>
    <row r="77" spans="1:36" ht="21" customHeight="1" x14ac:dyDescent="0.15">
      <c r="A77" s="131">
        <v>69</v>
      </c>
      <c r="B77" s="476"/>
      <c r="C77" s="476"/>
      <c r="D77" s="477"/>
      <c r="E77" s="478"/>
      <c r="F77" s="477"/>
      <c r="G77" s="478"/>
      <c r="H77" s="479"/>
      <c r="I77" s="479"/>
      <c r="J77" s="188"/>
      <c r="K77" s="106"/>
      <c r="L77" s="480" t="s">
        <v>22</v>
      </c>
      <c r="M77" s="481"/>
      <c r="N77" s="108"/>
      <c r="O77" s="482" t="str">
        <f>IF($N77="","",IF(リスト!$N$2="","",リスト!$N$2))</f>
        <v/>
      </c>
      <c r="P77" s="482"/>
      <c r="Q77" s="482"/>
      <c r="R77" s="474" t="str">
        <f t="shared" si="10"/>
        <v/>
      </c>
      <c r="S77" s="475"/>
      <c r="T77" s="105"/>
      <c r="U77" s="415" t="str">
        <f>IF($T77="","",IF(リスト!$O$2="","",リスト!$O$2))</f>
        <v/>
      </c>
      <c r="V77" s="415"/>
      <c r="W77" s="475"/>
      <c r="X77" s="475" t="str">
        <f t="shared" si="11"/>
        <v/>
      </c>
      <c r="Y77" s="483"/>
      <c r="Z77" s="107"/>
      <c r="AA77" s="142"/>
      <c r="AB77" s="143"/>
      <c r="AC77" s="144"/>
      <c r="AD77" s="209"/>
      <c r="AE77" s="204" t="str">
        <f t="shared" si="9"/>
        <v/>
      </c>
      <c r="AF77" s="104" t="str">
        <f t="shared" si="12"/>
        <v/>
      </c>
      <c r="AG77" s="198" t="str">
        <f t="shared" si="13"/>
        <v/>
      </c>
      <c r="AH77" s="199" t="str">
        <f t="shared" si="14"/>
        <v/>
      </c>
      <c r="AI77" s="198" t="str">
        <f t="shared" si="15"/>
        <v/>
      </c>
      <c r="AJ77" s="199" t="str">
        <f t="shared" si="16"/>
        <v/>
      </c>
    </row>
    <row r="78" spans="1:36" ht="21" customHeight="1" thickBot="1" x14ac:dyDescent="0.2">
      <c r="A78" s="134">
        <v>70</v>
      </c>
      <c r="B78" s="484"/>
      <c r="C78" s="484"/>
      <c r="D78" s="520"/>
      <c r="E78" s="487"/>
      <c r="F78" s="520"/>
      <c r="G78" s="487"/>
      <c r="H78" s="487"/>
      <c r="I78" s="487"/>
      <c r="J78" s="189"/>
      <c r="K78" s="112"/>
      <c r="L78" s="488" t="s">
        <v>22</v>
      </c>
      <c r="M78" s="489"/>
      <c r="N78" s="127"/>
      <c r="O78" s="490" t="str">
        <f>IF($N78="","",IF(リスト!$N$2="","",リスト!$N$2))</f>
        <v/>
      </c>
      <c r="P78" s="490"/>
      <c r="Q78" s="490"/>
      <c r="R78" s="491" t="str">
        <f t="shared" si="10"/>
        <v/>
      </c>
      <c r="S78" s="424"/>
      <c r="T78" s="128"/>
      <c r="U78" s="423" t="str">
        <f>IF($T78="","",IF(リスト!$O$2="","",リスト!$O$2))</f>
        <v/>
      </c>
      <c r="V78" s="423"/>
      <c r="W78" s="424"/>
      <c r="X78" s="424" t="str">
        <f t="shared" si="11"/>
        <v/>
      </c>
      <c r="Y78" s="492"/>
      <c r="Z78" s="129"/>
      <c r="AA78" s="149"/>
      <c r="AB78" s="150"/>
      <c r="AC78" s="151"/>
      <c r="AD78" s="210"/>
      <c r="AE78" s="207" t="str">
        <f t="shared" ref="AE78:AE141" si="17">IFERROR(ROUNDUP(AC78/AD78,2),"")</f>
        <v/>
      </c>
      <c r="AF78" s="114" t="str">
        <f t="shared" si="12"/>
        <v/>
      </c>
      <c r="AG78" s="198" t="str">
        <f t="shared" si="13"/>
        <v/>
      </c>
      <c r="AH78" s="199" t="str">
        <f t="shared" si="14"/>
        <v/>
      </c>
      <c r="AI78" s="198" t="str">
        <f t="shared" si="15"/>
        <v/>
      </c>
      <c r="AJ78" s="199" t="str">
        <f t="shared" si="16"/>
        <v/>
      </c>
    </row>
    <row r="79" spans="1:36" ht="21" customHeight="1" x14ac:dyDescent="0.15">
      <c r="A79" s="133">
        <v>71</v>
      </c>
      <c r="B79" s="499"/>
      <c r="C79" s="499"/>
      <c r="D79" s="500"/>
      <c r="E79" s="501"/>
      <c r="F79" s="500"/>
      <c r="G79" s="501"/>
      <c r="H79" s="501"/>
      <c r="I79" s="501"/>
      <c r="J79" s="190"/>
      <c r="K79" s="91"/>
      <c r="L79" s="502" t="s">
        <v>22</v>
      </c>
      <c r="M79" s="503"/>
      <c r="N79" s="123"/>
      <c r="O79" s="504" t="str">
        <f>IF($N79="","",IF(リスト!$N$2="","",リスト!$N$2))</f>
        <v/>
      </c>
      <c r="P79" s="504"/>
      <c r="Q79" s="504"/>
      <c r="R79" s="505" t="str">
        <f t="shared" si="10"/>
        <v/>
      </c>
      <c r="S79" s="506"/>
      <c r="T79" s="124"/>
      <c r="U79" s="421" t="str">
        <f>IF($T79="","",IF(リスト!$O$2="","",リスト!$O$2))</f>
        <v/>
      </c>
      <c r="V79" s="421"/>
      <c r="W79" s="506"/>
      <c r="X79" s="506" t="str">
        <f t="shared" si="11"/>
        <v/>
      </c>
      <c r="Y79" s="507"/>
      <c r="Z79" s="125"/>
      <c r="AA79" s="145"/>
      <c r="AB79" s="146"/>
      <c r="AC79" s="147"/>
      <c r="AD79" s="211"/>
      <c r="AE79" s="208" t="str">
        <f t="shared" si="17"/>
        <v/>
      </c>
      <c r="AF79" s="90" t="str">
        <f t="shared" si="12"/>
        <v/>
      </c>
      <c r="AG79" s="198" t="str">
        <f t="shared" si="13"/>
        <v/>
      </c>
      <c r="AH79" s="199" t="str">
        <f t="shared" si="14"/>
        <v/>
      </c>
      <c r="AI79" s="198" t="str">
        <f t="shared" si="15"/>
        <v/>
      </c>
      <c r="AJ79" s="199" t="str">
        <f t="shared" si="16"/>
        <v/>
      </c>
    </row>
    <row r="80" spans="1:36" ht="21" customHeight="1" x14ac:dyDescent="0.15">
      <c r="A80" s="131">
        <v>72</v>
      </c>
      <c r="B80" s="476"/>
      <c r="C80" s="476"/>
      <c r="D80" s="477"/>
      <c r="E80" s="478"/>
      <c r="F80" s="477"/>
      <c r="G80" s="478"/>
      <c r="H80" s="479"/>
      <c r="I80" s="479"/>
      <c r="J80" s="188"/>
      <c r="K80" s="106"/>
      <c r="L80" s="480" t="s">
        <v>22</v>
      </c>
      <c r="M80" s="481"/>
      <c r="N80" s="108"/>
      <c r="O80" s="482" t="str">
        <f>IF($N80="","",IF(リスト!$N$2="","",リスト!$N$2))</f>
        <v/>
      </c>
      <c r="P80" s="482"/>
      <c r="Q80" s="482"/>
      <c r="R80" s="474" t="str">
        <f t="shared" si="10"/>
        <v/>
      </c>
      <c r="S80" s="475"/>
      <c r="T80" s="105"/>
      <c r="U80" s="415" t="str">
        <f>IF($T80="","",IF(リスト!$O$2="","",リスト!$O$2))</f>
        <v/>
      </c>
      <c r="V80" s="415"/>
      <c r="W80" s="475"/>
      <c r="X80" s="475" t="str">
        <f t="shared" si="11"/>
        <v/>
      </c>
      <c r="Y80" s="483"/>
      <c r="Z80" s="107"/>
      <c r="AA80" s="142"/>
      <c r="AB80" s="143"/>
      <c r="AC80" s="144"/>
      <c r="AD80" s="209"/>
      <c r="AE80" s="204" t="str">
        <f t="shared" si="17"/>
        <v/>
      </c>
      <c r="AF80" s="104" t="str">
        <f t="shared" si="12"/>
        <v/>
      </c>
      <c r="AG80" s="198" t="str">
        <f t="shared" si="13"/>
        <v/>
      </c>
      <c r="AH80" s="199" t="str">
        <f t="shared" si="14"/>
        <v/>
      </c>
      <c r="AI80" s="198" t="str">
        <f t="shared" si="15"/>
        <v/>
      </c>
      <c r="AJ80" s="199" t="str">
        <f t="shared" si="16"/>
        <v/>
      </c>
    </row>
    <row r="81" spans="1:36" ht="21" customHeight="1" x14ac:dyDescent="0.15">
      <c r="A81" s="131">
        <v>73</v>
      </c>
      <c r="B81" s="476"/>
      <c r="C81" s="476"/>
      <c r="D81" s="477"/>
      <c r="E81" s="478"/>
      <c r="F81" s="477"/>
      <c r="G81" s="478"/>
      <c r="H81" s="479"/>
      <c r="I81" s="479"/>
      <c r="J81" s="188"/>
      <c r="K81" s="106"/>
      <c r="L81" s="480" t="s">
        <v>22</v>
      </c>
      <c r="M81" s="481"/>
      <c r="N81" s="108"/>
      <c r="O81" s="482" t="str">
        <f>IF($N81="","",IF(リスト!$N$2="","",リスト!$N$2))</f>
        <v/>
      </c>
      <c r="P81" s="482"/>
      <c r="Q81" s="482"/>
      <c r="R81" s="474" t="str">
        <f t="shared" si="10"/>
        <v/>
      </c>
      <c r="S81" s="475"/>
      <c r="T81" s="105"/>
      <c r="U81" s="415" t="str">
        <f>IF($T81="","",IF(リスト!$O$2="","",リスト!$O$2))</f>
        <v/>
      </c>
      <c r="V81" s="415"/>
      <c r="W81" s="475"/>
      <c r="X81" s="475" t="str">
        <f t="shared" si="11"/>
        <v/>
      </c>
      <c r="Y81" s="483"/>
      <c r="Z81" s="107"/>
      <c r="AA81" s="142"/>
      <c r="AB81" s="143"/>
      <c r="AC81" s="144"/>
      <c r="AD81" s="209"/>
      <c r="AE81" s="204" t="str">
        <f t="shared" si="17"/>
        <v/>
      </c>
      <c r="AF81" s="104" t="str">
        <f t="shared" si="12"/>
        <v/>
      </c>
      <c r="AG81" s="198" t="str">
        <f t="shared" si="13"/>
        <v/>
      </c>
      <c r="AH81" s="199" t="str">
        <f t="shared" si="14"/>
        <v/>
      </c>
      <c r="AI81" s="198" t="str">
        <f t="shared" si="15"/>
        <v/>
      </c>
      <c r="AJ81" s="199" t="str">
        <f t="shared" si="16"/>
        <v/>
      </c>
    </row>
    <row r="82" spans="1:36" ht="21" customHeight="1" x14ac:dyDescent="0.15">
      <c r="A82" s="131">
        <v>74</v>
      </c>
      <c r="B82" s="476"/>
      <c r="C82" s="476"/>
      <c r="D82" s="477"/>
      <c r="E82" s="478"/>
      <c r="F82" s="477"/>
      <c r="G82" s="478"/>
      <c r="H82" s="479"/>
      <c r="I82" s="479"/>
      <c r="J82" s="188"/>
      <c r="K82" s="106"/>
      <c r="L82" s="480" t="s">
        <v>22</v>
      </c>
      <c r="M82" s="481"/>
      <c r="N82" s="108"/>
      <c r="O82" s="482" t="str">
        <f>IF($N82="","",IF(リスト!$N$2="","",リスト!$N$2))</f>
        <v/>
      </c>
      <c r="P82" s="482"/>
      <c r="Q82" s="482"/>
      <c r="R82" s="474" t="str">
        <f t="shared" si="10"/>
        <v/>
      </c>
      <c r="S82" s="475"/>
      <c r="T82" s="105"/>
      <c r="U82" s="415" t="str">
        <f>IF($T82="","",IF(リスト!$O$2="","",リスト!$O$2))</f>
        <v/>
      </c>
      <c r="V82" s="415"/>
      <c r="W82" s="475"/>
      <c r="X82" s="475" t="str">
        <f t="shared" si="11"/>
        <v/>
      </c>
      <c r="Y82" s="483"/>
      <c r="Z82" s="107"/>
      <c r="AA82" s="142"/>
      <c r="AB82" s="143"/>
      <c r="AC82" s="144"/>
      <c r="AD82" s="209"/>
      <c r="AE82" s="204" t="str">
        <f t="shared" si="17"/>
        <v/>
      </c>
      <c r="AF82" s="104" t="str">
        <f t="shared" si="12"/>
        <v/>
      </c>
      <c r="AG82" s="198" t="str">
        <f t="shared" si="13"/>
        <v/>
      </c>
      <c r="AH82" s="199" t="str">
        <f t="shared" si="14"/>
        <v/>
      </c>
      <c r="AI82" s="198" t="str">
        <f t="shared" si="15"/>
        <v/>
      </c>
      <c r="AJ82" s="199" t="str">
        <f t="shared" si="16"/>
        <v/>
      </c>
    </row>
    <row r="83" spans="1:36" ht="21" customHeight="1" x14ac:dyDescent="0.15">
      <c r="A83" s="131">
        <v>75</v>
      </c>
      <c r="B83" s="476"/>
      <c r="C83" s="476"/>
      <c r="D83" s="477"/>
      <c r="E83" s="478"/>
      <c r="F83" s="477"/>
      <c r="G83" s="478"/>
      <c r="H83" s="479"/>
      <c r="I83" s="479"/>
      <c r="J83" s="188"/>
      <c r="K83" s="106"/>
      <c r="L83" s="480" t="s">
        <v>22</v>
      </c>
      <c r="M83" s="481"/>
      <c r="N83" s="108"/>
      <c r="O83" s="482" t="str">
        <f>IF($N83="","",IF(リスト!$N$2="","",リスト!$N$2))</f>
        <v/>
      </c>
      <c r="P83" s="482"/>
      <c r="Q83" s="482"/>
      <c r="R83" s="474" t="str">
        <f t="shared" si="10"/>
        <v/>
      </c>
      <c r="S83" s="475"/>
      <c r="T83" s="105"/>
      <c r="U83" s="415" t="str">
        <f>IF($T83="","",IF(リスト!$O$2="","",リスト!$O$2))</f>
        <v/>
      </c>
      <c r="V83" s="415"/>
      <c r="W83" s="475"/>
      <c r="X83" s="475" t="str">
        <f t="shared" si="11"/>
        <v/>
      </c>
      <c r="Y83" s="483"/>
      <c r="Z83" s="107"/>
      <c r="AA83" s="142"/>
      <c r="AB83" s="143"/>
      <c r="AC83" s="144"/>
      <c r="AD83" s="209"/>
      <c r="AE83" s="204" t="str">
        <f t="shared" si="17"/>
        <v/>
      </c>
      <c r="AF83" s="104" t="str">
        <f t="shared" si="12"/>
        <v/>
      </c>
      <c r="AG83" s="198" t="str">
        <f t="shared" si="13"/>
        <v/>
      </c>
      <c r="AH83" s="199" t="str">
        <f t="shared" si="14"/>
        <v/>
      </c>
      <c r="AI83" s="198" t="str">
        <f t="shared" si="15"/>
        <v/>
      </c>
      <c r="AJ83" s="199" t="str">
        <f t="shared" si="16"/>
        <v/>
      </c>
    </row>
    <row r="84" spans="1:36" ht="21" customHeight="1" x14ac:dyDescent="0.15">
      <c r="A84" s="131">
        <v>76</v>
      </c>
      <c r="B84" s="493"/>
      <c r="C84" s="493"/>
      <c r="D84" s="477"/>
      <c r="E84" s="478"/>
      <c r="F84" s="477"/>
      <c r="G84" s="478"/>
      <c r="H84" s="479"/>
      <c r="I84" s="479"/>
      <c r="J84" s="188"/>
      <c r="K84" s="106"/>
      <c r="L84" s="480" t="s">
        <v>22</v>
      </c>
      <c r="M84" s="481"/>
      <c r="N84" s="108"/>
      <c r="O84" s="482" t="str">
        <f>IF($N84="","",IF(リスト!$N$2="","",リスト!$N$2))</f>
        <v/>
      </c>
      <c r="P84" s="482"/>
      <c r="Q84" s="482"/>
      <c r="R84" s="474" t="str">
        <f t="shared" si="10"/>
        <v/>
      </c>
      <c r="S84" s="475"/>
      <c r="T84" s="105"/>
      <c r="U84" s="415" t="str">
        <f>IF($T84="","",IF(リスト!$O$2="","",リスト!$O$2))</f>
        <v/>
      </c>
      <c r="V84" s="415"/>
      <c r="W84" s="475"/>
      <c r="X84" s="475" t="str">
        <f t="shared" si="11"/>
        <v/>
      </c>
      <c r="Y84" s="483"/>
      <c r="Z84" s="107"/>
      <c r="AA84" s="142"/>
      <c r="AB84" s="143"/>
      <c r="AC84" s="144"/>
      <c r="AD84" s="209"/>
      <c r="AE84" s="204" t="str">
        <f t="shared" si="17"/>
        <v/>
      </c>
      <c r="AF84" s="104" t="str">
        <f t="shared" si="12"/>
        <v/>
      </c>
      <c r="AG84" s="198" t="str">
        <f t="shared" si="13"/>
        <v/>
      </c>
      <c r="AH84" s="199" t="str">
        <f t="shared" si="14"/>
        <v/>
      </c>
      <c r="AI84" s="198" t="str">
        <f t="shared" si="15"/>
        <v/>
      </c>
      <c r="AJ84" s="199" t="str">
        <f t="shared" si="16"/>
        <v/>
      </c>
    </row>
    <row r="85" spans="1:36" ht="21" customHeight="1" x14ac:dyDescent="0.15">
      <c r="A85" s="131">
        <v>77</v>
      </c>
      <c r="B85" s="476"/>
      <c r="C85" s="476"/>
      <c r="D85" s="477"/>
      <c r="E85" s="478"/>
      <c r="F85" s="477"/>
      <c r="G85" s="478"/>
      <c r="H85" s="479"/>
      <c r="I85" s="479"/>
      <c r="J85" s="188"/>
      <c r="K85" s="106"/>
      <c r="L85" s="480" t="s">
        <v>22</v>
      </c>
      <c r="M85" s="481"/>
      <c r="N85" s="108"/>
      <c r="O85" s="482" t="str">
        <f>IF($N85="","",IF(リスト!$N$2="","",リスト!$N$2))</f>
        <v/>
      </c>
      <c r="P85" s="482"/>
      <c r="Q85" s="482"/>
      <c r="R85" s="474" t="str">
        <f t="shared" si="10"/>
        <v/>
      </c>
      <c r="S85" s="475"/>
      <c r="T85" s="105"/>
      <c r="U85" s="415" t="str">
        <f>IF($T85="","",IF(リスト!$O$2="","",リスト!$O$2))</f>
        <v/>
      </c>
      <c r="V85" s="415"/>
      <c r="W85" s="475"/>
      <c r="X85" s="475" t="str">
        <f t="shared" si="11"/>
        <v/>
      </c>
      <c r="Y85" s="483"/>
      <c r="Z85" s="107"/>
      <c r="AA85" s="142"/>
      <c r="AB85" s="143"/>
      <c r="AC85" s="144"/>
      <c r="AD85" s="209"/>
      <c r="AE85" s="204" t="str">
        <f t="shared" si="17"/>
        <v/>
      </c>
      <c r="AF85" s="104" t="str">
        <f t="shared" si="12"/>
        <v/>
      </c>
      <c r="AG85" s="198" t="str">
        <f t="shared" si="13"/>
        <v/>
      </c>
      <c r="AH85" s="199" t="str">
        <f t="shared" si="14"/>
        <v/>
      </c>
      <c r="AI85" s="198" t="str">
        <f t="shared" si="15"/>
        <v/>
      </c>
      <c r="AJ85" s="199" t="str">
        <f t="shared" si="16"/>
        <v/>
      </c>
    </row>
    <row r="86" spans="1:36" ht="21" customHeight="1" x14ac:dyDescent="0.15">
      <c r="A86" s="131">
        <v>78</v>
      </c>
      <c r="B86" s="476"/>
      <c r="C86" s="476"/>
      <c r="D86" s="477"/>
      <c r="E86" s="478"/>
      <c r="F86" s="477"/>
      <c r="G86" s="478"/>
      <c r="H86" s="479"/>
      <c r="I86" s="479"/>
      <c r="J86" s="188"/>
      <c r="K86" s="106"/>
      <c r="L86" s="480" t="s">
        <v>22</v>
      </c>
      <c r="M86" s="481"/>
      <c r="N86" s="108"/>
      <c r="O86" s="482" t="str">
        <f>IF($N86="","",IF(リスト!$N$2="","",リスト!$N$2))</f>
        <v/>
      </c>
      <c r="P86" s="482"/>
      <c r="Q86" s="482"/>
      <c r="R86" s="474" t="str">
        <f t="shared" si="10"/>
        <v/>
      </c>
      <c r="S86" s="475"/>
      <c r="T86" s="105"/>
      <c r="U86" s="415" t="str">
        <f>IF($T86="","",IF(リスト!$O$2="","",リスト!$O$2))</f>
        <v/>
      </c>
      <c r="V86" s="415"/>
      <c r="W86" s="475"/>
      <c r="X86" s="475" t="str">
        <f t="shared" si="11"/>
        <v/>
      </c>
      <c r="Y86" s="483"/>
      <c r="Z86" s="107"/>
      <c r="AA86" s="142"/>
      <c r="AB86" s="143"/>
      <c r="AC86" s="144"/>
      <c r="AD86" s="209"/>
      <c r="AE86" s="204" t="str">
        <f t="shared" si="17"/>
        <v/>
      </c>
      <c r="AF86" s="104" t="str">
        <f t="shared" si="12"/>
        <v/>
      </c>
      <c r="AG86" s="198" t="str">
        <f t="shared" si="13"/>
        <v/>
      </c>
      <c r="AH86" s="199" t="str">
        <f t="shared" si="14"/>
        <v/>
      </c>
      <c r="AI86" s="198" t="str">
        <f t="shared" si="15"/>
        <v/>
      </c>
      <c r="AJ86" s="199" t="str">
        <f t="shared" si="16"/>
        <v/>
      </c>
    </row>
    <row r="87" spans="1:36" ht="21" customHeight="1" x14ac:dyDescent="0.15">
      <c r="A87" s="131">
        <v>79</v>
      </c>
      <c r="B87" s="476"/>
      <c r="C87" s="476"/>
      <c r="D87" s="477"/>
      <c r="E87" s="478"/>
      <c r="F87" s="477"/>
      <c r="G87" s="478"/>
      <c r="H87" s="479"/>
      <c r="I87" s="479"/>
      <c r="J87" s="188"/>
      <c r="K87" s="106"/>
      <c r="L87" s="480" t="s">
        <v>22</v>
      </c>
      <c r="M87" s="481"/>
      <c r="N87" s="108"/>
      <c r="O87" s="482" t="str">
        <f>IF($N87="","",IF(リスト!$N$2="","",リスト!$N$2))</f>
        <v/>
      </c>
      <c r="P87" s="482"/>
      <c r="Q87" s="482"/>
      <c r="R87" s="474" t="str">
        <f t="shared" si="10"/>
        <v/>
      </c>
      <c r="S87" s="475"/>
      <c r="T87" s="105"/>
      <c r="U87" s="415" t="str">
        <f>IF($T87="","",IF(リスト!$O$2="","",リスト!$O$2))</f>
        <v/>
      </c>
      <c r="V87" s="415"/>
      <c r="W87" s="475"/>
      <c r="X87" s="475" t="str">
        <f t="shared" si="11"/>
        <v/>
      </c>
      <c r="Y87" s="483"/>
      <c r="Z87" s="107"/>
      <c r="AA87" s="142"/>
      <c r="AB87" s="143"/>
      <c r="AC87" s="144"/>
      <c r="AD87" s="209"/>
      <c r="AE87" s="204" t="str">
        <f t="shared" si="17"/>
        <v/>
      </c>
      <c r="AF87" s="104" t="str">
        <f t="shared" si="12"/>
        <v/>
      </c>
      <c r="AG87" s="198" t="str">
        <f t="shared" si="13"/>
        <v/>
      </c>
      <c r="AH87" s="199" t="str">
        <f t="shared" si="14"/>
        <v/>
      </c>
      <c r="AI87" s="198" t="str">
        <f t="shared" si="15"/>
        <v/>
      </c>
      <c r="AJ87" s="199" t="str">
        <f t="shared" si="16"/>
        <v/>
      </c>
    </row>
    <row r="88" spans="1:36" ht="21" customHeight="1" thickBot="1" x14ac:dyDescent="0.2">
      <c r="A88" s="134">
        <v>80</v>
      </c>
      <c r="B88" s="484"/>
      <c r="C88" s="484"/>
      <c r="D88" s="485"/>
      <c r="E88" s="486"/>
      <c r="F88" s="485"/>
      <c r="G88" s="486"/>
      <c r="H88" s="487"/>
      <c r="I88" s="487"/>
      <c r="J88" s="189"/>
      <c r="K88" s="112"/>
      <c r="L88" s="488" t="s">
        <v>22</v>
      </c>
      <c r="M88" s="489"/>
      <c r="N88" s="127"/>
      <c r="O88" s="490" t="str">
        <f>IF($N88="","",IF(リスト!$N$2="","",リスト!$N$2))</f>
        <v/>
      </c>
      <c r="P88" s="490"/>
      <c r="Q88" s="490"/>
      <c r="R88" s="491" t="str">
        <f t="shared" si="10"/>
        <v/>
      </c>
      <c r="S88" s="424"/>
      <c r="T88" s="128"/>
      <c r="U88" s="423" t="str">
        <f>IF($T88="","",IF(リスト!$O$2="","",リスト!$O$2))</f>
        <v/>
      </c>
      <c r="V88" s="423"/>
      <c r="W88" s="424"/>
      <c r="X88" s="424" t="str">
        <f t="shared" si="11"/>
        <v/>
      </c>
      <c r="Y88" s="492"/>
      <c r="Z88" s="129"/>
      <c r="AA88" s="149"/>
      <c r="AB88" s="150"/>
      <c r="AC88" s="151"/>
      <c r="AD88" s="210"/>
      <c r="AE88" s="205" t="str">
        <f t="shared" si="17"/>
        <v/>
      </c>
      <c r="AF88" s="118" t="str">
        <f t="shared" si="12"/>
        <v/>
      </c>
      <c r="AG88" s="198" t="str">
        <f t="shared" si="13"/>
        <v/>
      </c>
      <c r="AH88" s="199" t="str">
        <f t="shared" si="14"/>
        <v/>
      </c>
      <c r="AI88" s="198" t="str">
        <f t="shared" si="15"/>
        <v/>
      </c>
      <c r="AJ88" s="199" t="str">
        <f t="shared" si="16"/>
        <v/>
      </c>
    </row>
    <row r="89" spans="1:36" ht="21" customHeight="1" x14ac:dyDescent="0.15">
      <c r="A89" s="133">
        <v>81</v>
      </c>
      <c r="B89" s="499"/>
      <c r="C89" s="499"/>
      <c r="D89" s="500"/>
      <c r="E89" s="501"/>
      <c r="F89" s="500"/>
      <c r="G89" s="501"/>
      <c r="H89" s="501"/>
      <c r="I89" s="501"/>
      <c r="J89" s="190"/>
      <c r="K89" s="91"/>
      <c r="L89" s="502" t="s">
        <v>22</v>
      </c>
      <c r="M89" s="503"/>
      <c r="N89" s="123"/>
      <c r="O89" s="504" t="str">
        <f>IF($N89="","",IF(リスト!$N$2="","",リスト!$N$2))</f>
        <v/>
      </c>
      <c r="P89" s="504"/>
      <c r="Q89" s="504"/>
      <c r="R89" s="505" t="str">
        <f t="shared" si="10"/>
        <v/>
      </c>
      <c r="S89" s="506"/>
      <c r="T89" s="124"/>
      <c r="U89" s="421" t="str">
        <f>IF($T89="","",IF(リスト!$O$2="","",リスト!$O$2))</f>
        <v/>
      </c>
      <c r="V89" s="421"/>
      <c r="W89" s="506"/>
      <c r="X89" s="506" t="str">
        <f t="shared" si="11"/>
        <v/>
      </c>
      <c r="Y89" s="507"/>
      <c r="Z89" s="125"/>
      <c r="AA89" s="145"/>
      <c r="AB89" s="146"/>
      <c r="AC89" s="147"/>
      <c r="AD89" s="211"/>
      <c r="AE89" s="206" t="str">
        <f t="shared" si="17"/>
        <v/>
      </c>
      <c r="AF89" s="113" t="str">
        <f t="shared" si="12"/>
        <v/>
      </c>
      <c r="AG89" s="198" t="str">
        <f t="shared" si="13"/>
        <v/>
      </c>
      <c r="AH89" s="199" t="str">
        <f t="shared" si="14"/>
        <v/>
      </c>
      <c r="AI89" s="198" t="str">
        <f t="shared" si="15"/>
        <v/>
      </c>
      <c r="AJ89" s="199" t="str">
        <f t="shared" si="16"/>
        <v/>
      </c>
    </row>
    <row r="90" spans="1:36" ht="21" customHeight="1" x14ac:dyDescent="0.15">
      <c r="A90" s="131">
        <v>82</v>
      </c>
      <c r="B90" s="476"/>
      <c r="C90" s="476"/>
      <c r="D90" s="477"/>
      <c r="E90" s="478"/>
      <c r="F90" s="477"/>
      <c r="G90" s="478"/>
      <c r="H90" s="479"/>
      <c r="I90" s="479"/>
      <c r="J90" s="188"/>
      <c r="K90" s="106"/>
      <c r="L90" s="480" t="s">
        <v>22</v>
      </c>
      <c r="M90" s="481"/>
      <c r="N90" s="108"/>
      <c r="O90" s="482" t="str">
        <f>IF($N90="","",IF(リスト!$N$2="","",リスト!$N$2))</f>
        <v/>
      </c>
      <c r="P90" s="482"/>
      <c r="Q90" s="482"/>
      <c r="R90" s="474" t="str">
        <f t="shared" si="10"/>
        <v/>
      </c>
      <c r="S90" s="475"/>
      <c r="T90" s="105"/>
      <c r="U90" s="415" t="str">
        <f>IF($T90="","",IF(リスト!$O$2="","",リスト!$O$2))</f>
        <v/>
      </c>
      <c r="V90" s="415"/>
      <c r="W90" s="475"/>
      <c r="X90" s="475" t="str">
        <f t="shared" si="11"/>
        <v/>
      </c>
      <c r="Y90" s="483"/>
      <c r="Z90" s="107"/>
      <c r="AA90" s="142"/>
      <c r="AB90" s="143"/>
      <c r="AC90" s="144"/>
      <c r="AD90" s="209"/>
      <c r="AE90" s="204" t="str">
        <f t="shared" si="17"/>
        <v/>
      </c>
      <c r="AF90" s="104" t="str">
        <f t="shared" si="12"/>
        <v/>
      </c>
      <c r="AG90" s="198" t="str">
        <f t="shared" si="13"/>
        <v/>
      </c>
      <c r="AH90" s="199" t="str">
        <f t="shared" si="14"/>
        <v/>
      </c>
      <c r="AI90" s="198" t="str">
        <f t="shared" si="15"/>
        <v/>
      </c>
      <c r="AJ90" s="199" t="str">
        <f t="shared" si="16"/>
        <v/>
      </c>
    </row>
    <row r="91" spans="1:36" ht="21" customHeight="1" x14ac:dyDescent="0.15">
      <c r="A91" s="131">
        <v>83</v>
      </c>
      <c r="B91" s="476"/>
      <c r="C91" s="476"/>
      <c r="D91" s="477"/>
      <c r="E91" s="478"/>
      <c r="F91" s="477"/>
      <c r="G91" s="478"/>
      <c r="H91" s="479"/>
      <c r="I91" s="479"/>
      <c r="J91" s="188"/>
      <c r="K91" s="106"/>
      <c r="L91" s="480" t="s">
        <v>22</v>
      </c>
      <c r="M91" s="481"/>
      <c r="N91" s="108"/>
      <c r="O91" s="482" t="str">
        <f>IF($N91="","",IF(リスト!$N$2="","",リスト!$N$2))</f>
        <v/>
      </c>
      <c r="P91" s="482"/>
      <c r="Q91" s="482"/>
      <c r="R91" s="474" t="str">
        <f t="shared" si="10"/>
        <v/>
      </c>
      <c r="S91" s="475"/>
      <c r="T91" s="105"/>
      <c r="U91" s="415" t="str">
        <f>IF($T91="","",IF(リスト!$O$2="","",リスト!$O$2))</f>
        <v/>
      </c>
      <c r="V91" s="415"/>
      <c r="W91" s="475"/>
      <c r="X91" s="475" t="str">
        <f t="shared" si="11"/>
        <v/>
      </c>
      <c r="Y91" s="483"/>
      <c r="Z91" s="107"/>
      <c r="AA91" s="142"/>
      <c r="AB91" s="143"/>
      <c r="AC91" s="144"/>
      <c r="AD91" s="209"/>
      <c r="AE91" s="204" t="str">
        <f t="shared" si="17"/>
        <v/>
      </c>
      <c r="AF91" s="104" t="str">
        <f t="shared" si="12"/>
        <v/>
      </c>
      <c r="AG91" s="198" t="str">
        <f t="shared" si="13"/>
        <v/>
      </c>
      <c r="AH91" s="199" t="str">
        <f t="shared" si="14"/>
        <v/>
      </c>
      <c r="AI91" s="198" t="str">
        <f t="shared" si="15"/>
        <v/>
      </c>
      <c r="AJ91" s="199" t="str">
        <f t="shared" si="16"/>
        <v/>
      </c>
    </row>
    <row r="92" spans="1:36" ht="21" customHeight="1" x14ac:dyDescent="0.15">
      <c r="A92" s="131">
        <v>84</v>
      </c>
      <c r="B92" s="476"/>
      <c r="C92" s="476"/>
      <c r="D92" s="477"/>
      <c r="E92" s="478"/>
      <c r="F92" s="477"/>
      <c r="G92" s="478"/>
      <c r="H92" s="479"/>
      <c r="I92" s="479"/>
      <c r="J92" s="188"/>
      <c r="K92" s="106"/>
      <c r="L92" s="480" t="s">
        <v>22</v>
      </c>
      <c r="M92" s="481"/>
      <c r="N92" s="108"/>
      <c r="O92" s="482" t="str">
        <f>IF($N92="","",IF(リスト!$N$2="","",リスト!$N$2))</f>
        <v/>
      </c>
      <c r="P92" s="482"/>
      <c r="Q92" s="482"/>
      <c r="R92" s="474" t="str">
        <f t="shared" si="10"/>
        <v/>
      </c>
      <c r="S92" s="475"/>
      <c r="T92" s="105"/>
      <c r="U92" s="415" t="str">
        <f>IF($T92="","",IF(リスト!$O$2="","",リスト!$O$2))</f>
        <v/>
      </c>
      <c r="V92" s="415"/>
      <c r="W92" s="475"/>
      <c r="X92" s="475" t="str">
        <f t="shared" si="11"/>
        <v/>
      </c>
      <c r="Y92" s="483"/>
      <c r="Z92" s="107"/>
      <c r="AA92" s="142"/>
      <c r="AB92" s="143"/>
      <c r="AC92" s="144"/>
      <c r="AD92" s="209"/>
      <c r="AE92" s="204" t="str">
        <f t="shared" si="17"/>
        <v/>
      </c>
      <c r="AF92" s="104" t="str">
        <f t="shared" si="12"/>
        <v/>
      </c>
      <c r="AG92" s="198" t="str">
        <f t="shared" si="13"/>
        <v/>
      </c>
      <c r="AH92" s="199" t="str">
        <f t="shared" si="14"/>
        <v/>
      </c>
      <c r="AI92" s="198" t="str">
        <f t="shared" si="15"/>
        <v/>
      </c>
      <c r="AJ92" s="199" t="str">
        <f t="shared" si="16"/>
        <v/>
      </c>
    </row>
    <row r="93" spans="1:36" ht="21" customHeight="1" x14ac:dyDescent="0.15">
      <c r="A93" s="131">
        <v>85</v>
      </c>
      <c r="B93" s="476"/>
      <c r="C93" s="476"/>
      <c r="D93" s="477"/>
      <c r="E93" s="478"/>
      <c r="F93" s="477"/>
      <c r="G93" s="478"/>
      <c r="H93" s="479"/>
      <c r="I93" s="479"/>
      <c r="J93" s="188"/>
      <c r="K93" s="106"/>
      <c r="L93" s="480" t="s">
        <v>22</v>
      </c>
      <c r="M93" s="481"/>
      <c r="N93" s="108"/>
      <c r="O93" s="482" t="str">
        <f>IF($N93="","",IF(リスト!$N$2="","",リスト!$N$2))</f>
        <v/>
      </c>
      <c r="P93" s="482"/>
      <c r="Q93" s="482"/>
      <c r="R93" s="474" t="str">
        <f t="shared" si="10"/>
        <v/>
      </c>
      <c r="S93" s="475"/>
      <c r="T93" s="105"/>
      <c r="U93" s="415" t="str">
        <f>IF($T93="","",IF(リスト!$O$2="","",リスト!$O$2))</f>
        <v/>
      </c>
      <c r="V93" s="415"/>
      <c r="W93" s="475"/>
      <c r="X93" s="475" t="str">
        <f t="shared" si="11"/>
        <v/>
      </c>
      <c r="Y93" s="483"/>
      <c r="Z93" s="107"/>
      <c r="AA93" s="142"/>
      <c r="AB93" s="143"/>
      <c r="AC93" s="144"/>
      <c r="AD93" s="209"/>
      <c r="AE93" s="204" t="str">
        <f t="shared" si="17"/>
        <v/>
      </c>
      <c r="AF93" s="104" t="str">
        <f t="shared" si="12"/>
        <v/>
      </c>
      <c r="AG93" s="198" t="str">
        <f t="shared" si="13"/>
        <v/>
      </c>
      <c r="AH93" s="199" t="str">
        <f t="shared" si="14"/>
        <v/>
      </c>
      <c r="AI93" s="198" t="str">
        <f t="shared" si="15"/>
        <v/>
      </c>
      <c r="AJ93" s="199" t="str">
        <f t="shared" si="16"/>
        <v/>
      </c>
    </row>
    <row r="94" spans="1:36" ht="21" customHeight="1" x14ac:dyDescent="0.15">
      <c r="A94" s="131">
        <v>86</v>
      </c>
      <c r="B94" s="476"/>
      <c r="C94" s="476"/>
      <c r="D94" s="477"/>
      <c r="E94" s="478"/>
      <c r="F94" s="477"/>
      <c r="G94" s="478"/>
      <c r="H94" s="479"/>
      <c r="I94" s="479"/>
      <c r="J94" s="188"/>
      <c r="K94" s="106"/>
      <c r="L94" s="480" t="s">
        <v>22</v>
      </c>
      <c r="M94" s="481"/>
      <c r="N94" s="108"/>
      <c r="O94" s="482" t="str">
        <f>IF($N94="","",IF(リスト!$N$2="","",リスト!$N$2))</f>
        <v/>
      </c>
      <c r="P94" s="482"/>
      <c r="Q94" s="482"/>
      <c r="R94" s="474" t="str">
        <f t="shared" si="10"/>
        <v/>
      </c>
      <c r="S94" s="475"/>
      <c r="T94" s="105"/>
      <c r="U94" s="415" t="str">
        <f>IF($T94="","",IF(リスト!$O$2="","",リスト!$O$2))</f>
        <v/>
      </c>
      <c r="V94" s="415"/>
      <c r="W94" s="475"/>
      <c r="X94" s="475" t="str">
        <f t="shared" si="11"/>
        <v/>
      </c>
      <c r="Y94" s="483"/>
      <c r="Z94" s="107"/>
      <c r="AA94" s="142"/>
      <c r="AB94" s="143"/>
      <c r="AC94" s="144"/>
      <c r="AD94" s="209"/>
      <c r="AE94" s="204" t="str">
        <f t="shared" si="17"/>
        <v/>
      </c>
      <c r="AF94" s="104" t="str">
        <f t="shared" si="12"/>
        <v/>
      </c>
      <c r="AG94" s="198" t="str">
        <f t="shared" si="13"/>
        <v/>
      </c>
      <c r="AH94" s="199" t="str">
        <f t="shared" si="14"/>
        <v/>
      </c>
      <c r="AI94" s="198" t="str">
        <f t="shared" si="15"/>
        <v/>
      </c>
      <c r="AJ94" s="199" t="str">
        <f t="shared" si="16"/>
        <v/>
      </c>
    </row>
    <row r="95" spans="1:36" ht="21" customHeight="1" x14ac:dyDescent="0.15">
      <c r="A95" s="131">
        <v>87</v>
      </c>
      <c r="B95" s="476"/>
      <c r="C95" s="476"/>
      <c r="D95" s="477"/>
      <c r="E95" s="478"/>
      <c r="F95" s="477"/>
      <c r="G95" s="478"/>
      <c r="H95" s="479"/>
      <c r="I95" s="479"/>
      <c r="J95" s="188"/>
      <c r="K95" s="106"/>
      <c r="L95" s="480" t="s">
        <v>22</v>
      </c>
      <c r="M95" s="481"/>
      <c r="N95" s="108"/>
      <c r="O95" s="482" t="str">
        <f>IF($N95="","",IF(リスト!$N$2="","",リスト!$N$2))</f>
        <v/>
      </c>
      <c r="P95" s="482"/>
      <c r="Q95" s="482"/>
      <c r="R95" s="474" t="str">
        <f t="shared" si="10"/>
        <v/>
      </c>
      <c r="S95" s="475"/>
      <c r="T95" s="105"/>
      <c r="U95" s="415" t="str">
        <f>IF($T95="","",IF(リスト!$O$2="","",リスト!$O$2))</f>
        <v/>
      </c>
      <c r="V95" s="415"/>
      <c r="W95" s="475"/>
      <c r="X95" s="475" t="str">
        <f t="shared" si="11"/>
        <v/>
      </c>
      <c r="Y95" s="483"/>
      <c r="Z95" s="107"/>
      <c r="AA95" s="142"/>
      <c r="AB95" s="143"/>
      <c r="AC95" s="144"/>
      <c r="AD95" s="209"/>
      <c r="AE95" s="204" t="str">
        <f t="shared" si="17"/>
        <v/>
      </c>
      <c r="AF95" s="104" t="str">
        <f t="shared" si="12"/>
        <v/>
      </c>
      <c r="AG95" s="198" t="str">
        <f t="shared" si="13"/>
        <v/>
      </c>
      <c r="AH95" s="199" t="str">
        <f t="shared" si="14"/>
        <v/>
      </c>
      <c r="AI95" s="198" t="str">
        <f t="shared" si="15"/>
        <v/>
      </c>
      <c r="AJ95" s="199" t="str">
        <f t="shared" si="16"/>
        <v/>
      </c>
    </row>
    <row r="96" spans="1:36" ht="21" customHeight="1" x14ac:dyDescent="0.15">
      <c r="A96" s="131">
        <v>88</v>
      </c>
      <c r="B96" s="476"/>
      <c r="C96" s="476"/>
      <c r="D96" s="477"/>
      <c r="E96" s="478"/>
      <c r="F96" s="477"/>
      <c r="G96" s="478"/>
      <c r="H96" s="479"/>
      <c r="I96" s="479"/>
      <c r="J96" s="188"/>
      <c r="K96" s="106"/>
      <c r="L96" s="480" t="s">
        <v>22</v>
      </c>
      <c r="M96" s="481"/>
      <c r="N96" s="108"/>
      <c r="O96" s="482" t="str">
        <f>IF($N96="","",IF(リスト!$N$2="","",リスト!$N$2))</f>
        <v/>
      </c>
      <c r="P96" s="482"/>
      <c r="Q96" s="482"/>
      <c r="R96" s="474" t="str">
        <f t="shared" si="10"/>
        <v/>
      </c>
      <c r="S96" s="475"/>
      <c r="T96" s="105"/>
      <c r="U96" s="415" t="str">
        <f>IF($T96="","",IF(リスト!$O$2="","",リスト!$O$2))</f>
        <v/>
      </c>
      <c r="V96" s="415"/>
      <c r="W96" s="475"/>
      <c r="X96" s="475" t="str">
        <f t="shared" si="11"/>
        <v/>
      </c>
      <c r="Y96" s="483"/>
      <c r="Z96" s="107"/>
      <c r="AA96" s="142"/>
      <c r="AB96" s="143"/>
      <c r="AC96" s="144"/>
      <c r="AD96" s="209"/>
      <c r="AE96" s="204" t="str">
        <f t="shared" si="17"/>
        <v/>
      </c>
      <c r="AF96" s="104" t="str">
        <f t="shared" si="12"/>
        <v/>
      </c>
      <c r="AG96" s="198" t="str">
        <f t="shared" si="13"/>
        <v/>
      </c>
      <c r="AH96" s="199" t="str">
        <f t="shared" si="14"/>
        <v/>
      </c>
      <c r="AI96" s="198" t="str">
        <f t="shared" si="15"/>
        <v/>
      </c>
      <c r="AJ96" s="199" t="str">
        <f t="shared" si="16"/>
        <v/>
      </c>
    </row>
    <row r="97" spans="1:36" ht="21" customHeight="1" x14ac:dyDescent="0.15">
      <c r="A97" s="131">
        <v>89</v>
      </c>
      <c r="B97" s="476"/>
      <c r="C97" s="476"/>
      <c r="D97" s="477"/>
      <c r="E97" s="478"/>
      <c r="F97" s="477"/>
      <c r="G97" s="478"/>
      <c r="H97" s="479"/>
      <c r="I97" s="479"/>
      <c r="J97" s="188"/>
      <c r="K97" s="106"/>
      <c r="L97" s="480" t="s">
        <v>22</v>
      </c>
      <c r="M97" s="481"/>
      <c r="N97" s="108"/>
      <c r="O97" s="482" t="str">
        <f>IF($N97="","",IF(リスト!$N$2="","",リスト!$N$2))</f>
        <v/>
      </c>
      <c r="P97" s="482"/>
      <c r="Q97" s="482"/>
      <c r="R97" s="474" t="str">
        <f t="shared" si="10"/>
        <v/>
      </c>
      <c r="S97" s="475"/>
      <c r="T97" s="105"/>
      <c r="U97" s="415" t="str">
        <f>IF($T97="","",IF(リスト!$O$2="","",リスト!$O$2))</f>
        <v/>
      </c>
      <c r="V97" s="415"/>
      <c r="W97" s="475"/>
      <c r="X97" s="475" t="str">
        <f t="shared" si="11"/>
        <v/>
      </c>
      <c r="Y97" s="483"/>
      <c r="Z97" s="107"/>
      <c r="AA97" s="142"/>
      <c r="AB97" s="143"/>
      <c r="AC97" s="144"/>
      <c r="AD97" s="209"/>
      <c r="AE97" s="204" t="str">
        <f t="shared" si="17"/>
        <v/>
      </c>
      <c r="AF97" s="104" t="str">
        <f t="shared" si="12"/>
        <v/>
      </c>
      <c r="AG97" s="198" t="str">
        <f t="shared" si="13"/>
        <v/>
      </c>
      <c r="AH97" s="199" t="str">
        <f t="shared" si="14"/>
        <v/>
      </c>
      <c r="AI97" s="198" t="str">
        <f t="shared" si="15"/>
        <v/>
      </c>
      <c r="AJ97" s="199" t="str">
        <f t="shared" si="16"/>
        <v/>
      </c>
    </row>
    <row r="98" spans="1:36" ht="21" customHeight="1" thickBot="1" x14ac:dyDescent="0.2">
      <c r="A98" s="134">
        <v>90</v>
      </c>
      <c r="B98" s="484"/>
      <c r="C98" s="484"/>
      <c r="D98" s="485"/>
      <c r="E98" s="486"/>
      <c r="F98" s="485"/>
      <c r="G98" s="486"/>
      <c r="H98" s="487"/>
      <c r="I98" s="487"/>
      <c r="J98" s="189"/>
      <c r="K98" s="112"/>
      <c r="L98" s="488" t="s">
        <v>22</v>
      </c>
      <c r="M98" s="489"/>
      <c r="N98" s="127"/>
      <c r="O98" s="490" t="str">
        <f>IF($N98="","",IF(リスト!$N$2="","",リスト!$N$2))</f>
        <v/>
      </c>
      <c r="P98" s="490"/>
      <c r="Q98" s="490"/>
      <c r="R98" s="491" t="str">
        <f t="shared" si="10"/>
        <v/>
      </c>
      <c r="S98" s="424"/>
      <c r="T98" s="128"/>
      <c r="U98" s="423" t="str">
        <f>IF($T98="","",IF(リスト!$O$2="","",リスト!$O$2))</f>
        <v/>
      </c>
      <c r="V98" s="423"/>
      <c r="W98" s="424"/>
      <c r="X98" s="424" t="str">
        <f t="shared" si="11"/>
        <v/>
      </c>
      <c r="Y98" s="492"/>
      <c r="Z98" s="129"/>
      <c r="AA98" s="149"/>
      <c r="AB98" s="150"/>
      <c r="AC98" s="151"/>
      <c r="AD98" s="210"/>
      <c r="AE98" s="207" t="str">
        <f t="shared" si="17"/>
        <v/>
      </c>
      <c r="AF98" s="114" t="str">
        <f t="shared" si="12"/>
        <v/>
      </c>
      <c r="AG98" s="198" t="str">
        <f t="shared" si="13"/>
        <v/>
      </c>
      <c r="AH98" s="199" t="str">
        <f t="shared" si="14"/>
        <v/>
      </c>
      <c r="AI98" s="198" t="str">
        <f t="shared" si="15"/>
        <v/>
      </c>
      <c r="AJ98" s="199" t="str">
        <f t="shared" si="16"/>
        <v/>
      </c>
    </row>
    <row r="99" spans="1:36" ht="21" customHeight="1" x14ac:dyDescent="0.15">
      <c r="A99" s="133">
        <v>91</v>
      </c>
      <c r="B99" s="499"/>
      <c r="C99" s="499"/>
      <c r="D99" s="500"/>
      <c r="E99" s="501"/>
      <c r="F99" s="500"/>
      <c r="G99" s="501"/>
      <c r="H99" s="501"/>
      <c r="I99" s="501"/>
      <c r="J99" s="190"/>
      <c r="K99" s="91"/>
      <c r="L99" s="502" t="s">
        <v>22</v>
      </c>
      <c r="M99" s="503"/>
      <c r="N99" s="123"/>
      <c r="O99" s="504" t="str">
        <f>IF($N99="","",IF(リスト!$N$2="","",リスト!$N$2))</f>
        <v/>
      </c>
      <c r="P99" s="504"/>
      <c r="Q99" s="504"/>
      <c r="R99" s="505" t="str">
        <f t="shared" si="10"/>
        <v/>
      </c>
      <c r="S99" s="506"/>
      <c r="T99" s="124"/>
      <c r="U99" s="421" t="str">
        <f>IF($T99="","",IF(リスト!$O$2="","",リスト!$O$2))</f>
        <v/>
      </c>
      <c r="V99" s="421"/>
      <c r="W99" s="506"/>
      <c r="X99" s="506" t="str">
        <f t="shared" si="11"/>
        <v/>
      </c>
      <c r="Y99" s="507"/>
      <c r="Z99" s="125"/>
      <c r="AA99" s="145"/>
      <c r="AB99" s="146"/>
      <c r="AC99" s="147"/>
      <c r="AD99" s="211"/>
      <c r="AE99" s="208" t="str">
        <f t="shared" si="17"/>
        <v/>
      </c>
      <c r="AF99" s="90" t="str">
        <f t="shared" si="12"/>
        <v/>
      </c>
      <c r="AG99" s="198" t="str">
        <f t="shared" si="13"/>
        <v/>
      </c>
      <c r="AH99" s="199" t="str">
        <f t="shared" si="14"/>
        <v/>
      </c>
      <c r="AI99" s="198" t="str">
        <f t="shared" si="15"/>
        <v/>
      </c>
      <c r="AJ99" s="199" t="str">
        <f t="shared" si="16"/>
        <v/>
      </c>
    </row>
    <row r="100" spans="1:36" ht="21" customHeight="1" x14ac:dyDescent="0.15">
      <c r="A100" s="131">
        <v>92</v>
      </c>
      <c r="B100" s="476"/>
      <c r="C100" s="476"/>
      <c r="D100" s="477"/>
      <c r="E100" s="478"/>
      <c r="F100" s="477"/>
      <c r="G100" s="478"/>
      <c r="H100" s="479"/>
      <c r="I100" s="479"/>
      <c r="J100" s="188"/>
      <c r="K100" s="106"/>
      <c r="L100" s="480" t="s">
        <v>22</v>
      </c>
      <c r="M100" s="481"/>
      <c r="N100" s="108"/>
      <c r="O100" s="482" t="str">
        <f>IF($N100="","",IF(リスト!$N$2="","",リスト!$N$2))</f>
        <v/>
      </c>
      <c r="P100" s="482"/>
      <c r="Q100" s="482"/>
      <c r="R100" s="474" t="str">
        <f t="shared" si="10"/>
        <v/>
      </c>
      <c r="S100" s="475"/>
      <c r="T100" s="105"/>
      <c r="U100" s="415" t="str">
        <f>IF($T100="","",IF(リスト!$O$2="","",リスト!$O$2))</f>
        <v/>
      </c>
      <c r="V100" s="415"/>
      <c r="W100" s="475"/>
      <c r="X100" s="475" t="str">
        <f t="shared" si="11"/>
        <v/>
      </c>
      <c r="Y100" s="483"/>
      <c r="Z100" s="107"/>
      <c r="AA100" s="142"/>
      <c r="AB100" s="143"/>
      <c r="AC100" s="144"/>
      <c r="AD100" s="209"/>
      <c r="AE100" s="204" t="str">
        <f t="shared" si="17"/>
        <v/>
      </c>
      <c r="AF100" s="104" t="str">
        <f t="shared" si="12"/>
        <v/>
      </c>
      <c r="AG100" s="198" t="str">
        <f t="shared" si="13"/>
        <v/>
      </c>
      <c r="AH100" s="199" t="str">
        <f t="shared" si="14"/>
        <v/>
      </c>
      <c r="AI100" s="198" t="str">
        <f t="shared" si="15"/>
        <v/>
      </c>
      <c r="AJ100" s="199" t="str">
        <f t="shared" si="16"/>
        <v/>
      </c>
    </row>
    <row r="101" spans="1:36" ht="21" customHeight="1" x14ac:dyDescent="0.15">
      <c r="A101" s="131">
        <v>93</v>
      </c>
      <c r="B101" s="476"/>
      <c r="C101" s="476"/>
      <c r="D101" s="477"/>
      <c r="E101" s="478"/>
      <c r="F101" s="477"/>
      <c r="G101" s="478"/>
      <c r="H101" s="479"/>
      <c r="I101" s="479"/>
      <c r="J101" s="188"/>
      <c r="K101" s="106"/>
      <c r="L101" s="480" t="s">
        <v>22</v>
      </c>
      <c r="M101" s="481"/>
      <c r="N101" s="108"/>
      <c r="O101" s="482" t="str">
        <f>IF($N101="","",IF(リスト!$N$2="","",リスト!$N$2))</f>
        <v/>
      </c>
      <c r="P101" s="482"/>
      <c r="Q101" s="482"/>
      <c r="R101" s="474" t="str">
        <f t="shared" si="10"/>
        <v/>
      </c>
      <c r="S101" s="475"/>
      <c r="T101" s="105"/>
      <c r="U101" s="415" t="str">
        <f>IF($T101="","",IF(リスト!$O$2="","",リスト!$O$2))</f>
        <v/>
      </c>
      <c r="V101" s="415"/>
      <c r="W101" s="475"/>
      <c r="X101" s="475" t="str">
        <f t="shared" si="11"/>
        <v/>
      </c>
      <c r="Y101" s="483"/>
      <c r="Z101" s="107"/>
      <c r="AA101" s="142"/>
      <c r="AB101" s="143"/>
      <c r="AC101" s="144"/>
      <c r="AD101" s="209"/>
      <c r="AE101" s="204" t="str">
        <f t="shared" si="17"/>
        <v/>
      </c>
      <c r="AF101" s="104" t="str">
        <f t="shared" si="12"/>
        <v/>
      </c>
      <c r="AG101" s="198" t="str">
        <f t="shared" si="13"/>
        <v/>
      </c>
      <c r="AH101" s="199" t="str">
        <f t="shared" si="14"/>
        <v/>
      </c>
      <c r="AI101" s="198" t="str">
        <f t="shared" si="15"/>
        <v/>
      </c>
      <c r="AJ101" s="199" t="str">
        <f t="shared" si="16"/>
        <v/>
      </c>
    </row>
    <row r="102" spans="1:36" ht="21" customHeight="1" x14ac:dyDescent="0.15">
      <c r="A102" s="131">
        <v>94</v>
      </c>
      <c r="B102" s="476"/>
      <c r="C102" s="476"/>
      <c r="D102" s="477"/>
      <c r="E102" s="478"/>
      <c r="F102" s="477"/>
      <c r="G102" s="478"/>
      <c r="H102" s="479"/>
      <c r="I102" s="479"/>
      <c r="J102" s="188"/>
      <c r="K102" s="106"/>
      <c r="L102" s="480" t="s">
        <v>22</v>
      </c>
      <c r="M102" s="481"/>
      <c r="N102" s="108"/>
      <c r="O102" s="482" t="str">
        <f>IF($N102="","",IF(リスト!$N$2="","",リスト!$N$2))</f>
        <v/>
      </c>
      <c r="P102" s="482"/>
      <c r="Q102" s="482"/>
      <c r="R102" s="474" t="str">
        <f t="shared" si="10"/>
        <v/>
      </c>
      <c r="S102" s="475"/>
      <c r="T102" s="105"/>
      <c r="U102" s="415" t="str">
        <f>IF($T102="","",IF(リスト!$O$2="","",リスト!$O$2))</f>
        <v/>
      </c>
      <c r="V102" s="415"/>
      <c r="W102" s="475"/>
      <c r="X102" s="475" t="str">
        <f t="shared" si="11"/>
        <v/>
      </c>
      <c r="Y102" s="483"/>
      <c r="Z102" s="107"/>
      <c r="AA102" s="142"/>
      <c r="AB102" s="143"/>
      <c r="AC102" s="144"/>
      <c r="AD102" s="209"/>
      <c r="AE102" s="204" t="str">
        <f t="shared" si="17"/>
        <v/>
      </c>
      <c r="AF102" s="104" t="str">
        <f t="shared" si="12"/>
        <v/>
      </c>
      <c r="AG102" s="198" t="str">
        <f t="shared" si="13"/>
        <v/>
      </c>
      <c r="AH102" s="199" t="str">
        <f t="shared" si="14"/>
        <v/>
      </c>
      <c r="AI102" s="198" t="str">
        <f t="shared" si="15"/>
        <v/>
      </c>
      <c r="AJ102" s="199" t="str">
        <f t="shared" si="16"/>
        <v/>
      </c>
    </row>
    <row r="103" spans="1:36" ht="21" customHeight="1" x14ac:dyDescent="0.15">
      <c r="A103" s="131">
        <v>95</v>
      </c>
      <c r="B103" s="476"/>
      <c r="C103" s="476"/>
      <c r="D103" s="477"/>
      <c r="E103" s="478"/>
      <c r="F103" s="477"/>
      <c r="G103" s="478"/>
      <c r="H103" s="479"/>
      <c r="I103" s="479"/>
      <c r="J103" s="188"/>
      <c r="K103" s="106"/>
      <c r="L103" s="480" t="s">
        <v>22</v>
      </c>
      <c r="M103" s="481"/>
      <c r="N103" s="108"/>
      <c r="O103" s="482" t="str">
        <f>IF($N103="","",IF(リスト!$N$2="","",リスト!$N$2))</f>
        <v/>
      </c>
      <c r="P103" s="482"/>
      <c r="Q103" s="482"/>
      <c r="R103" s="474" t="str">
        <f t="shared" si="10"/>
        <v/>
      </c>
      <c r="S103" s="475"/>
      <c r="T103" s="105"/>
      <c r="U103" s="415" t="str">
        <f>IF($T103="","",IF(リスト!$O$2="","",リスト!$O$2))</f>
        <v/>
      </c>
      <c r="V103" s="415"/>
      <c r="W103" s="475"/>
      <c r="X103" s="475" t="str">
        <f t="shared" si="11"/>
        <v/>
      </c>
      <c r="Y103" s="483"/>
      <c r="Z103" s="107"/>
      <c r="AA103" s="142"/>
      <c r="AB103" s="143"/>
      <c r="AC103" s="144"/>
      <c r="AD103" s="209"/>
      <c r="AE103" s="204" t="str">
        <f t="shared" si="17"/>
        <v/>
      </c>
      <c r="AF103" s="104" t="str">
        <f t="shared" si="12"/>
        <v/>
      </c>
      <c r="AG103" s="198" t="str">
        <f t="shared" si="13"/>
        <v/>
      </c>
      <c r="AH103" s="199" t="str">
        <f t="shared" si="14"/>
        <v/>
      </c>
      <c r="AI103" s="198" t="str">
        <f t="shared" si="15"/>
        <v/>
      </c>
      <c r="AJ103" s="199" t="str">
        <f t="shared" si="16"/>
        <v/>
      </c>
    </row>
    <row r="104" spans="1:36" ht="21" customHeight="1" x14ac:dyDescent="0.15">
      <c r="A104" s="131">
        <v>96</v>
      </c>
      <c r="B104" s="476"/>
      <c r="C104" s="476"/>
      <c r="D104" s="477"/>
      <c r="E104" s="478"/>
      <c r="F104" s="477"/>
      <c r="G104" s="478"/>
      <c r="H104" s="479"/>
      <c r="I104" s="479"/>
      <c r="J104" s="188"/>
      <c r="K104" s="106"/>
      <c r="L104" s="480" t="s">
        <v>22</v>
      </c>
      <c r="M104" s="481"/>
      <c r="N104" s="108"/>
      <c r="O104" s="482" t="str">
        <f>IF($N104="","",IF(リスト!$N$2="","",リスト!$N$2))</f>
        <v/>
      </c>
      <c r="P104" s="482"/>
      <c r="Q104" s="482"/>
      <c r="R104" s="474" t="str">
        <f t="shared" si="10"/>
        <v/>
      </c>
      <c r="S104" s="475"/>
      <c r="T104" s="105"/>
      <c r="U104" s="415" t="str">
        <f>IF($T104="","",IF(リスト!$O$2="","",リスト!$O$2))</f>
        <v/>
      </c>
      <c r="V104" s="415"/>
      <c r="W104" s="475"/>
      <c r="X104" s="475" t="str">
        <f t="shared" si="11"/>
        <v/>
      </c>
      <c r="Y104" s="483"/>
      <c r="Z104" s="107"/>
      <c r="AA104" s="142"/>
      <c r="AB104" s="143"/>
      <c r="AC104" s="144"/>
      <c r="AD104" s="209"/>
      <c r="AE104" s="204" t="str">
        <f t="shared" si="17"/>
        <v/>
      </c>
      <c r="AF104" s="104" t="str">
        <f t="shared" si="12"/>
        <v/>
      </c>
      <c r="AG104" s="198" t="str">
        <f t="shared" si="13"/>
        <v/>
      </c>
      <c r="AH104" s="199" t="str">
        <f t="shared" si="14"/>
        <v/>
      </c>
      <c r="AI104" s="198" t="str">
        <f t="shared" si="15"/>
        <v/>
      </c>
      <c r="AJ104" s="199" t="str">
        <f t="shared" si="16"/>
        <v/>
      </c>
    </row>
    <row r="105" spans="1:36" ht="21" customHeight="1" x14ac:dyDescent="0.15">
      <c r="A105" s="131">
        <v>97</v>
      </c>
      <c r="B105" s="476"/>
      <c r="C105" s="476"/>
      <c r="D105" s="477"/>
      <c r="E105" s="478"/>
      <c r="F105" s="477"/>
      <c r="G105" s="478"/>
      <c r="H105" s="479"/>
      <c r="I105" s="479"/>
      <c r="J105" s="188"/>
      <c r="K105" s="106"/>
      <c r="L105" s="480" t="s">
        <v>22</v>
      </c>
      <c r="M105" s="481"/>
      <c r="N105" s="108"/>
      <c r="O105" s="482" t="str">
        <f>IF($N105="","",IF(リスト!$N$2="","",リスト!$N$2))</f>
        <v/>
      </c>
      <c r="P105" s="482"/>
      <c r="Q105" s="482"/>
      <c r="R105" s="474" t="str">
        <f t="shared" si="10"/>
        <v/>
      </c>
      <c r="S105" s="475"/>
      <c r="T105" s="105"/>
      <c r="U105" s="415" t="str">
        <f>IF($T105="","",IF(リスト!$O$2="","",リスト!$O$2))</f>
        <v/>
      </c>
      <c r="V105" s="415"/>
      <c r="W105" s="475"/>
      <c r="X105" s="475" t="str">
        <f t="shared" si="11"/>
        <v/>
      </c>
      <c r="Y105" s="483"/>
      <c r="Z105" s="107"/>
      <c r="AA105" s="142"/>
      <c r="AB105" s="143"/>
      <c r="AC105" s="144"/>
      <c r="AD105" s="209"/>
      <c r="AE105" s="204" t="str">
        <f t="shared" si="17"/>
        <v/>
      </c>
      <c r="AF105" s="104" t="str">
        <f t="shared" si="12"/>
        <v/>
      </c>
      <c r="AG105" s="198" t="str">
        <f t="shared" si="13"/>
        <v/>
      </c>
      <c r="AH105" s="199" t="str">
        <f t="shared" si="14"/>
        <v/>
      </c>
      <c r="AI105" s="198" t="str">
        <f t="shared" si="15"/>
        <v/>
      </c>
      <c r="AJ105" s="199" t="str">
        <f t="shared" si="16"/>
        <v/>
      </c>
    </row>
    <row r="106" spans="1:36" ht="21" customHeight="1" x14ac:dyDescent="0.15">
      <c r="A106" s="131">
        <v>98</v>
      </c>
      <c r="B106" s="476"/>
      <c r="C106" s="476"/>
      <c r="D106" s="477"/>
      <c r="E106" s="478"/>
      <c r="F106" s="477"/>
      <c r="G106" s="478"/>
      <c r="H106" s="479"/>
      <c r="I106" s="479"/>
      <c r="J106" s="188"/>
      <c r="K106" s="106"/>
      <c r="L106" s="480" t="s">
        <v>22</v>
      </c>
      <c r="M106" s="481"/>
      <c r="N106" s="108"/>
      <c r="O106" s="482" t="str">
        <f>IF($N106="","",IF(リスト!$N$2="","",リスト!$N$2))</f>
        <v/>
      </c>
      <c r="P106" s="482"/>
      <c r="Q106" s="482"/>
      <c r="R106" s="474" t="str">
        <f t="shared" si="10"/>
        <v/>
      </c>
      <c r="S106" s="475"/>
      <c r="T106" s="105"/>
      <c r="U106" s="415" t="str">
        <f>IF($T106="","",IF(リスト!$O$2="","",リスト!$O$2))</f>
        <v/>
      </c>
      <c r="V106" s="415"/>
      <c r="W106" s="475"/>
      <c r="X106" s="475" t="str">
        <f t="shared" si="11"/>
        <v/>
      </c>
      <c r="Y106" s="483"/>
      <c r="Z106" s="107"/>
      <c r="AA106" s="142"/>
      <c r="AB106" s="143"/>
      <c r="AC106" s="144"/>
      <c r="AD106" s="209"/>
      <c r="AE106" s="204" t="str">
        <f t="shared" si="17"/>
        <v/>
      </c>
      <c r="AF106" s="104" t="str">
        <f t="shared" si="12"/>
        <v/>
      </c>
      <c r="AG106" s="198" t="str">
        <f t="shared" si="13"/>
        <v/>
      </c>
      <c r="AH106" s="199" t="str">
        <f t="shared" si="14"/>
        <v/>
      </c>
      <c r="AI106" s="198" t="str">
        <f t="shared" si="15"/>
        <v/>
      </c>
      <c r="AJ106" s="199" t="str">
        <f t="shared" si="16"/>
        <v/>
      </c>
    </row>
    <row r="107" spans="1:36" ht="21" customHeight="1" x14ac:dyDescent="0.15">
      <c r="A107" s="131">
        <v>99</v>
      </c>
      <c r="B107" s="493"/>
      <c r="C107" s="493"/>
      <c r="D107" s="477"/>
      <c r="E107" s="478"/>
      <c r="F107" s="477"/>
      <c r="G107" s="478"/>
      <c r="H107" s="479"/>
      <c r="I107" s="479"/>
      <c r="J107" s="188"/>
      <c r="K107" s="106"/>
      <c r="L107" s="480" t="s">
        <v>22</v>
      </c>
      <c r="M107" s="481"/>
      <c r="N107" s="108"/>
      <c r="O107" s="482" t="str">
        <f>IF($N107="","",IF(リスト!$N$2="","",リスト!$N$2))</f>
        <v/>
      </c>
      <c r="P107" s="482"/>
      <c r="Q107" s="482"/>
      <c r="R107" s="474" t="str">
        <f t="shared" si="10"/>
        <v/>
      </c>
      <c r="S107" s="475"/>
      <c r="T107" s="105"/>
      <c r="U107" s="415" t="str">
        <f>IF($T107="","",IF(リスト!$O$2="","",リスト!$O$2))</f>
        <v/>
      </c>
      <c r="V107" s="415"/>
      <c r="W107" s="475"/>
      <c r="X107" s="475" t="str">
        <f t="shared" si="11"/>
        <v/>
      </c>
      <c r="Y107" s="483"/>
      <c r="Z107" s="107"/>
      <c r="AA107" s="142"/>
      <c r="AB107" s="143"/>
      <c r="AC107" s="144"/>
      <c r="AD107" s="209"/>
      <c r="AE107" s="204" t="str">
        <f t="shared" si="17"/>
        <v/>
      </c>
      <c r="AF107" s="104" t="str">
        <f t="shared" si="12"/>
        <v/>
      </c>
      <c r="AG107" s="198" t="str">
        <f t="shared" si="13"/>
        <v/>
      </c>
      <c r="AH107" s="199" t="str">
        <f t="shared" si="14"/>
        <v/>
      </c>
      <c r="AI107" s="198" t="str">
        <f t="shared" si="15"/>
        <v/>
      </c>
      <c r="AJ107" s="199" t="str">
        <f t="shared" si="16"/>
        <v/>
      </c>
    </row>
    <row r="108" spans="1:36" ht="21" customHeight="1" thickBot="1" x14ac:dyDescent="0.2">
      <c r="A108" s="134">
        <v>100</v>
      </c>
      <c r="B108" s="484"/>
      <c r="C108" s="484"/>
      <c r="D108" s="485"/>
      <c r="E108" s="486"/>
      <c r="F108" s="485"/>
      <c r="G108" s="486"/>
      <c r="H108" s="487"/>
      <c r="I108" s="487"/>
      <c r="J108" s="189"/>
      <c r="K108" s="112"/>
      <c r="L108" s="488" t="s">
        <v>22</v>
      </c>
      <c r="M108" s="489"/>
      <c r="N108" s="127"/>
      <c r="O108" s="490" t="str">
        <f>IF($N108="","",IF(リスト!$N$2="","",リスト!$N$2))</f>
        <v/>
      </c>
      <c r="P108" s="490"/>
      <c r="Q108" s="490"/>
      <c r="R108" s="491" t="str">
        <f t="shared" si="10"/>
        <v/>
      </c>
      <c r="S108" s="424"/>
      <c r="T108" s="128"/>
      <c r="U108" s="423" t="str">
        <f>IF($T108="","",IF(リスト!$O$2="","",リスト!$O$2))</f>
        <v/>
      </c>
      <c r="V108" s="423"/>
      <c r="W108" s="424"/>
      <c r="X108" s="424" t="str">
        <f t="shared" si="11"/>
        <v/>
      </c>
      <c r="Y108" s="492"/>
      <c r="Z108" s="129"/>
      <c r="AA108" s="149"/>
      <c r="AB108" s="150"/>
      <c r="AC108" s="151"/>
      <c r="AD108" s="210"/>
      <c r="AE108" s="205" t="str">
        <f t="shared" si="17"/>
        <v/>
      </c>
      <c r="AF108" s="118" t="str">
        <f t="shared" si="12"/>
        <v/>
      </c>
      <c r="AG108" s="198" t="str">
        <f t="shared" si="13"/>
        <v/>
      </c>
      <c r="AH108" s="199" t="str">
        <f t="shared" si="14"/>
        <v/>
      </c>
      <c r="AI108" s="198" t="str">
        <f t="shared" si="15"/>
        <v/>
      </c>
      <c r="AJ108" s="199" t="str">
        <f t="shared" si="16"/>
        <v/>
      </c>
    </row>
    <row r="109" spans="1:36" ht="21" customHeight="1" x14ac:dyDescent="0.15">
      <c r="A109" s="133">
        <v>101</v>
      </c>
      <c r="B109" s="499"/>
      <c r="C109" s="499"/>
      <c r="D109" s="500"/>
      <c r="E109" s="501"/>
      <c r="F109" s="500"/>
      <c r="G109" s="501"/>
      <c r="H109" s="501"/>
      <c r="I109" s="501"/>
      <c r="J109" s="190"/>
      <c r="K109" s="91"/>
      <c r="L109" s="502" t="s">
        <v>22</v>
      </c>
      <c r="M109" s="503"/>
      <c r="N109" s="123"/>
      <c r="O109" s="504" t="str">
        <f>IF($N109="","",IF(リスト!$N$2="","",リスト!$N$2))</f>
        <v/>
      </c>
      <c r="P109" s="504"/>
      <c r="Q109" s="504"/>
      <c r="R109" s="505" t="str">
        <f t="shared" si="10"/>
        <v/>
      </c>
      <c r="S109" s="506"/>
      <c r="T109" s="124"/>
      <c r="U109" s="421" t="str">
        <f>IF($T109="","",IF(リスト!$O$2="","",リスト!$O$2))</f>
        <v/>
      </c>
      <c r="V109" s="421"/>
      <c r="W109" s="506"/>
      <c r="X109" s="506" t="str">
        <f t="shared" si="11"/>
        <v/>
      </c>
      <c r="Y109" s="507"/>
      <c r="Z109" s="125"/>
      <c r="AA109" s="145"/>
      <c r="AB109" s="146"/>
      <c r="AC109" s="147"/>
      <c r="AD109" s="211"/>
      <c r="AE109" s="206" t="str">
        <f t="shared" si="17"/>
        <v/>
      </c>
      <c r="AF109" s="113" t="str">
        <f t="shared" si="12"/>
        <v/>
      </c>
      <c r="AG109" s="198" t="str">
        <f t="shared" si="13"/>
        <v/>
      </c>
      <c r="AH109" s="199" t="str">
        <f t="shared" si="14"/>
        <v/>
      </c>
      <c r="AI109" s="198" t="str">
        <f t="shared" si="15"/>
        <v/>
      </c>
      <c r="AJ109" s="199" t="str">
        <f t="shared" si="16"/>
        <v/>
      </c>
    </row>
    <row r="110" spans="1:36" ht="21" customHeight="1" x14ac:dyDescent="0.15">
      <c r="A110" s="131">
        <v>102</v>
      </c>
      <c r="B110" s="476"/>
      <c r="C110" s="476"/>
      <c r="D110" s="477"/>
      <c r="E110" s="478"/>
      <c r="F110" s="477"/>
      <c r="G110" s="478"/>
      <c r="H110" s="479"/>
      <c r="I110" s="479"/>
      <c r="J110" s="188"/>
      <c r="K110" s="106"/>
      <c r="L110" s="480" t="s">
        <v>22</v>
      </c>
      <c r="M110" s="481"/>
      <c r="N110" s="108"/>
      <c r="O110" s="482" t="str">
        <f>IF($N110="","",IF(リスト!$N$2="","",リスト!$N$2))</f>
        <v/>
      </c>
      <c r="P110" s="482"/>
      <c r="Q110" s="482"/>
      <c r="R110" s="474" t="str">
        <f t="shared" si="10"/>
        <v/>
      </c>
      <c r="S110" s="475"/>
      <c r="T110" s="105"/>
      <c r="U110" s="415" t="str">
        <f>IF($T110="","",IF(リスト!$O$2="","",リスト!$O$2))</f>
        <v/>
      </c>
      <c r="V110" s="415"/>
      <c r="W110" s="475"/>
      <c r="X110" s="475" t="str">
        <f t="shared" si="11"/>
        <v/>
      </c>
      <c r="Y110" s="483"/>
      <c r="Z110" s="107"/>
      <c r="AA110" s="142"/>
      <c r="AB110" s="143"/>
      <c r="AC110" s="144"/>
      <c r="AD110" s="209"/>
      <c r="AE110" s="204" t="str">
        <f t="shared" si="17"/>
        <v/>
      </c>
      <c r="AF110" s="104" t="str">
        <f t="shared" si="12"/>
        <v/>
      </c>
      <c r="AG110" s="198" t="str">
        <f t="shared" si="13"/>
        <v/>
      </c>
      <c r="AH110" s="199" t="str">
        <f t="shared" si="14"/>
        <v/>
      </c>
      <c r="AI110" s="198" t="str">
        <f t="shared" si="15"/>
        <v/>
      </c>
      <c r="AJ110" s="199" t="str">
        <f t="shared" si="16"/>
        <v/>
      </c>
    </row>
    <row r="111" spans="1:36" ht="21" customHeight="1" x14ac:dyDescent="0.15">
      <c r="A111" s="131">
        <v>103</v>
      </c>
      <c r="B111" s="476"/>
      <c r="C111" s="476"/>
      <c r="D111" s="477"/>
      <c r="E111" s="478"/>
      <c r="F111" s="477"/>
      <c r="G111" s="478"/>
      <c r="H111" s="479"/>
      <c r="I111" s="479"/>
      <c r="J111" s="188"/>
      <c r="K111" s="106"/>
      <c r="L111" s="480" t="s">
        <v>22</v>
      </c>
      <c r="M111" s="481"/>
      <c r="N111" s="108"/>
      <c r="O111" s="482" t="str">
        <f>IF($N111="","",IF(リスト!$N$2="","",リスト!$N$2))</f>
        <v/>
      </c>
      <c r="P111" s="482"/>
      <c r="Q111" s="482"/>
      <c r="R111" s="474" t="str">
        <f t="shared" si="10"/>
        <v/>
      </c>
      <c r="S111" s="475"/>
      <c r="T111" s="105"/>
      <c r="U111" s="415" t="str">
        <f>IF($T111="","",IF(リスト!$O$2="","",リスト!$O$2))</f>
        <v/>
      </c>
      <c r="V111" s="415"/>
      <c r="W111" s="475"/>
      <c r="X111" s="475" t="str">
        <f t="shared" si="11"/>
        <v/>
      </c>
      <c r="Y111" s="483"/>
      <c r="Z111" s="107"/>
      <c r="AA111" s="142"/>
      <c r="AB111" s="143"/>
      <c r="AC111" s="144"/>
      <c r="AD111" s="209"/>
      <c r="AE111" s="204" t="str">
        <f t="shared" si="17"/>
        <v/>
      </c>
      <c r="AF111" s="104" t="str">
        <f t="shared" si="12"/>
        <v/>
      </c>
      <c r="AG111" s="198" t="str">
        <f t="shared" si="13"/>
        <v/>
      </c>
      <c r="AH111" s="199" t="str">
        <f t="shared" si="14"/>
        <v/>
      </c>
      <c r="AI111" s="198" t="str">
        <f t="shared" si="15"/>
        <v/>
      </c>
      <c r="AJ111" s="199" t="str">
        <f t="shared" si="16"/>
        <v/>
      </c>
    </row>
    <row r="112" spans="1:36" ht="21" customHeight="1" x14ac:dyDescent="0.15">
      <c r="A112" s="131">
        <v>104</v>
      </c>
      <c r="B112" s="476"/>
      <c r="C112" s="476"/>
      <c r="D112" s="477"/>
      <c r="E112" s="478"/>
      <c r="F112" s="477"/>
      <c r="G112" s="478"/>
      <c r="H112" s="479"/>
      <c r="I112" s="479"/>
      <c r="J112" s="188"/>
      <c r="K112" s="106"/>
      <c r="L112" s="480" t="s">
        <v>22</v>
      </c>
      <c r="M112" s="481"/>
      <c r="N112" s="108"/>
      <c r="O112" s="482" t="str">
        <f>IF($N112="","",IF(リスト!$N$2="","",リスト!$N$2))</f>
        <v/>
      </c>
      <c r="P112" s="482"/>
      <c r="Q112" s="482"/>
      <c r="R112" s="474" t="str">
        <f t="shared" si="10"/>
        <v/>
      </c>
      <c r="S112" s="475"/>
      <c r="T112" s="105"/>
      <c r="U112" s="415" t="str">
        <f>IF($T112="","",IF(リスト!$O$2="","",リスト!$O$2))</f>
        <v/>
      </c>
      <c r="V112" s="415"/>
      <c r="W112" s="475"/>
      <c r="X112" s="475" t="str">
        <f t="shared" si="11"/>
        <v/>
      </c>
      <c r="Y112" s="483"/>
      <c r="Z112" s="107"/>
      <c r="AA112" s="142"/>
      <c r="AB112" s="143"/>
      <c r="AC112" s="144"/>
      <c r="AD112" s="209"/>
      <c r="AE112" s="204" t="str">
        <f t="shared" si="17"/>
        <v/>
      </c>
      <c r="AF112" s="104" t="str">
        <f t="shared" si="12"/>
        <v/>
      </c>
      <c r="AG112" s="198" t="str">
        <f t="shared" si="13"/>
        <v/>
      </c>
      <c r="AH112" s="199" t="str">
        <f t="shared" si="14"/>
        <v/>
      </c>
      <c r="AI112" s="198" t="str">
        <f t="shared" si="15"/>
        <v/>
      </c>
      <c r="AJ112" s="199" t="str">
        <f t="shared" si="16"/>
        <v/>
      </c>
    </row>
    <row r="113" spans="1:36" ht="21" customHeight="1" x14ac:dyDescent="0.15">
      <c r="A113" s="131">
        <v>105</v>
      </c>
      <c r="B113" s="476"/>
      <c r="C113" s="476"/>
      <c r="D113" s="477"/>
      <c r="E113" s="478"/>
      <c r="F113" s="477"/>
      <c r="G113" s="478"/>
      <c r="H113" s="479"/>
      <c r="I113" s="479"/>
      <c r="J113" s="188"/>
      <c r="K113" s="106"/>
      <c r="L113" s="480" t="s">
        <v>22</v>
      </c>
      <c r="M113" s="481"/>
      <c r="N113" s="108"/>
      <c r="O113" s="482" t="str">
        <f>IF($N113="","",IF(リスト!$N$2="","",リスト!$N$2))</f>
        <v/>
      </c>
      <c r="P113" s="482"/>
      <c r="Q113" s="482"/>
      <c r="R113" s="474" t="str">
        <f t="shared" si="10"/>
        <v/>
      </c>
      <c r="S113" s="475"/>
      <c r="T113" s="105"/>
      <c r="U113" s="415" t="str">
        <f>IF($T113="","",IF(リスト!$O$2="","",リスト!$O$2))</f>
        <v/>
      </c>
      <c r="V113" s="415"/>
      <c r="W113" s="475"/>
      <c r="X113" s="475" t="str">
        <f t="shared" si="11"/>
        <v/>
      </c>
      <c r="Y113" s="483"/>
      <c r="Z113" s="107"/>
      <c r="AA113" s="142"/>
      <c r="AB113" s="143"/>
      <c r="AC113" s="144"/>
      <c r="AD113" s="209"/>
      <c r="AE113" s="204" t="str">
        <f t="shared" si="17"/>
        <v/>
      </c>
      <c r="AF113" s="104" t="str">
        <f t="shared" si="12"/>
        <v/>
      </c>
      <c r="AG113" s="198" t="str">
        <f t="shared" si="13"/>
        <v/>
      </c>
      <c r="AH113" s="199" t="str">
        <f t="shared" si="14"/>
        <v/>
      </c>
      <c r="AI113" s="198" t="str">
        <f t="shared" si="15"/>
        <v/>
      </c>
      <c r="AJ113" s="199" t="str">
        <f t="shared" si="16"/>
        <v/>
      </c>
    </row>
    <row r="114" spans="1:36" ht="21" customHeight="1" x14ac:dyDescent="0.15">
      <c r="A114" s="131">
        <v>106</v>
      </c>
      <c r="B114" s="476"/>
      <c r="C114" s="476"/>
      <c r="D114" s="477"/>
      <c r="E114" s="478"/>
      <c r="F114" s="477"/>
      <c r="G114" s="478"/>
      <c r="H114" s="479"/>
      <c r="I114" s="479"/>
      <c r="J114" s="188"/>
      <c r="K114" s="106"/>
      <c r="L114" s="480" t="s">
        <v>22</v>
      </c>
      <c r="M114" s="481"/>
      <c r="N114" s="108"/>
      <c r="O114" s="482" t="str">
        <f>IF($N114="","",IF(リスト!$N$2="","",リスト!$N$2))</f>
        <v/>
      </c>
      <c r="P114" s="482"/>
      <c r="Q114" s="482"/>
      <c r="R114" s="474" t="str">
        <f t="shared" si="10"/>
        <v/>
      </c>
      <c r="S114" s="475"/>
      <c r="T114" s="105"/>
      <c r="U114" s="415" t="str">
        <f>IF($T114="","",IF(リスト!$O$2="","",リスト!$O$2))</f>
        <v/>
      </c>
      <c r="V114" s="415"/>
      <c r="W114" s="475"/>
      <c r="X114" s="475" t="str">
        <f t="shared" si="11"/>
        <v/>
      </c>
      <c r="Y114" s="483"/>
      <c r="Z114" s="107"/>
      <c r="AA114" s="142"/>
      <c r="AB114" s="143"/>
      <c r="AC114" s="144"/>
      <c r="AD114" s="209"/>
      <c r="AE114" s="204" t="str">
        <f t="shared" si="17"/>
        <v/>
      </c>
      <c r="AF114" s="104" t="str">
        <f t="shared" si="12"/>
        <v/>
      </c>
      <c r="AG114" s="198" t="str">
        <f t="shared" si="13"/>
        <v/>
      </c>
      <c r="AH114" s="199" t="str">
        <f t="shared" si="14"/>
        <v/>
      </c>
      <c r="AI114" s="198" t="str">
        <f t="shared" si="15"/>
        <v/>
      </c>
      <c r="AJ114" s="199" t="str">
        <f t="shared" si="16"/>
        <v/>
      </c>
    </row>
    <row r="115" spans="1:36" ht="21" customHeight="1" x14ac:dyDescent="0.15">
      <c r="A115" s="131">
        <v>107</v>
      </c>
      <c r="B115" s="476"/>
      <c r="C115" s="476"/>
      <c r="D115" s="477"/>
      <c r="E115" s="478"/>
      <c r="F115" s="477"/>
      <c r="G115" s="478"/>
      <c r="H115" s="479"/>
      <c r="I115" s="479"/>
      <c r="J115" s="188"/>
      <c r="K115" s="106"/>
      <c r="L115" s="480" t="s">
        <v>22</v>
      </c>
      <c r="M115" s="481"/>
      <c r="N115" s="108"/>
      <c r="O115" s="482" t="str">
        <f>IF($N115="","",IF(リスト!$N$2="","",リスト!$N$2))</f>
        <v/>
      </c>
      <c r="P115" s="482"/>
      <c r="Q115" s="482"/>
      <c r="R115" s="474" t="str">
        <f t="shared" si="10"/>
        <v/>
      </c>
      <c r="S115" s="475"/>
      <c r="T115" s="105"/>
      <c r="U115" s="415" t="str">
        <f>IF($T115="","",IF(リスト!$O$2="","",リスト!$O$2))</f>
        <v/>
      </c>
      <c r="V115" s="415"/>
      <c r="W115" s="475"/>
      <c r="X115" s="475" t="str">
        <f t="shared" si="11"/>
        <v/>
      </c>
      <c r="Y115" s="483"/>
      <c r="Z115" s="107"/>
      <c r="AA115" s="142"/>
      <c r="AB115" s="143"/>
      <c r="AC115" s="144"/>
      <c r="AD115" s="209"/>
      <c r="AE115" s="204" t="str">
        <f t="shared" si="17"/>
        <v/>
      </c>
      <c r="AF115" s="104" t="str">
        <f t="shared" si="12"/>
        <v/>
      </c>
      <c r="AG115" s="198" t="str">
        <f t="shared" si="13"/>
        <v/>
      </c>
      <c r="AH115" s="199" t="str">
        <f t="shared" si="14"/>
        <v/>
      </c>
      <c r="AI115" s="198" t="str">
        <f t="shared" si="15"/>
        <v/>
      </c>
      <c r="AJ115" s="199" t="str">
        <f t="shared" si="16"/>
        <v/>
      </c>
    </row>
    <row r="116" spans="1:36" ht="21" customHeight="1" x14ac:dyDescent="0.15">
      <c r="A116" s="131">
        <v>108</v>
      </c>
      <c r="B116" s="476"/>
      <c r="C116" s="476"/>
      <c r="D116" s="477"/>
      <c r="E116" s="478"/>
      <c r="F116" s="477"/>
      <c r="G116" s="478"/>
      <c r="H116" s="479"/>
      <c r="I116" s="479"/>
      <c r="J116" s="188"/>
      <c r="K116" s="106"/>
      <c r="L116" s="480" t="s">
        <v>22</v>
      </c>
      <c r="M116" s="481"/>
      <c r="N116" s="108"/>
      <c r="O116" s="482" t="str">
        <f>IF($N116="","",IF(リスト!$N$2="","",リスト!$N$2))</f>
        <v/>
      </c>
      <c r="P116" s="482"/>
      <c r="Q116" s="482"/>
      <c r="R116" s="474" t="str">
        <f t="shared" si="10"/>
        <v/>
      </c>
      <c r="S116" s="475"/>
      <c r="T116" s="105"/>
      <c r="U116" s="415" t="str">
        <f>IF($T116="","",IF(リスト!$O$2="","",リスト!$O$2))</f>
        <v/>
      </c>
      <c r="V116" s="415"/>
      <c r="W116" s="475"/>
      <c r="X116" s="475" t="str">
        <f t="shared" si="11"/>
        <v/>
      </c>
      <c r="Y116" s="483"/>
      <c r="Z116" s="107"/>
      <c r="AA116" s="142"/>
      <c r="AB116" s="143"/>
      <c r="AC116" s="144"/>
      <c r="AD116" s="209"/>
      <c r="AE116" s="204" t="str">
        <f t="shared" si="17"/>
        <v/>
      </c>
      <c r="AF116" s="104" t="str">
        <f t="shared" si="12"/>
        <v/>
      </c>
      <c r="AG116" s="198" t="str">
        <f t="shared" si="13"/>
        <v/>
      </c>
      <c r="AH116" s="199" t="str">
        <f t="shared" si="14"/>
        <v/>
      </c>
      <c r="AI116" s="198" t="str">
        <f t="shared" si="15"/>
        <v/>
      </c>
      <c r="AJ116" s="199" t="str">
        <f t="shared" si="16"/>
        <v/>
      </c>
    </row>
    <row r="117" spans="1:36" ht="21" customHeight="1" x14ac:dyDescent="0.15">
      <c r="A117" s="131">
        <v>109</v>
      </c>
      <c r="B117" s="476"/>
      <c r="C117" s="476"/>
      <c r="D117" s="477"/>
      <c r="E117" s="478"/>
      <c r="F117" s="477"/>
      <c r="G117" s="478"/>
      <c r="H117" s="479"/>
      <c r="I117" s="479"/>
      <c r="J117" s="188"/>
      <c r="K117" s="106"/>
      <c r="L117" s="480" t="s">
        <v>22</v>
      </c>
      <c r="M117" s="481"/>
      <c r="N117" s="108"/>
      <c r="O117" s="482" t="str">
        <f>IF($N117="","",IF(リスト!$N$2="","",リスト!$N$2))</f>
        <v/>
      </c>
      <c r="P117" s="482"/>
      <c r="Q117" s="482"/>
      <c r="R117" s="474" t="str">
        <f t="shared" si="10"/>
        <v/>
      </c>
      <c r="S117" s="475"/>
      <c r="T117" s="105"/>
      <c r="U117" s="415" t="str">
        <f>IF($T117="","",IF(リスト!$O$2="","",リスト!$O$2))</f>
        <v/>
      </c>
      <c r="V117" s="415"/>
      <c r="W117" s="475"/>
      <c r="X117" s="475" t="str">
        <f t="shared" si="11"/>
        <v/>
      </c>
      <c r="Y117" s="483"/>
      <c r="Z117" s="107"/>
      <c r="AA117" s="142"/>
      <c r="AB117" s="143"/>
      <c r="AC117" s="144"/>
      <c r="AD117" s="209"/>
      <c r="AE117" s="204" t="str">
        <f t="shared" si="17"/>
        <v/>
      </c>
      <c r="AF117" s="104" t="str">
        <f t="shared" si="12"/>
        <v/>
      </c>
      <c r="AG117" s="198" t="str">
        <f t="shared" si="13"/>
        <v/>
      </c>
      <c r="AH117" s="199" t="str">
        <f t="shared" si="14"/>
        <v/>
      </c>
      <c r="AI117" s="198" t="str">
        <f t="shared" si="15"/>
        <v/>
      </c>
      <c r="AJ117" s="199" t="str">
        <f t="shared" si="16"/>
        <v/>
      </c>
    </row>
    <row r="118" spans="1:36" ht="21" customHeight="1" thickBot="1" x14ac:dyDescent="0.2">
      <c r="A118" s="134">
        <v>110</v>
      </c>
      <c r="B118" s="484"/>
      <c r="C118" s="484"/>
      <c r="D118" s="485"/>
      <c r="E118" s="486"/>
      <c r="F118" s="485"/>
      <c r="G118" s="486"/>
      <c r="H118" s="487"/>
      <c r="I118" s="487"/>
      <c r="J118" s="189"/>
      <c r="K118" s="112"/>
      <c r="L118" s="488" t="s">
        <v>22</v>
      </c>
      <c r="M118" s="489"/>
      <c r="N118" s="127"/>
      <c r="O118" s="490" t="str">
        <f>IF($N118="","",IF(リスト!$N$2="","",リスト!$N$2))</f>
        <v/>
      </c>
      <c r="P118" s="490"/>
      <c r="Q118" s="490"/>
      <c r="R118" s="491" t="str">
        <f t="shared" si="10"/>
        <v/>
      </c>
      <c r="S118" s="424"/>
      <c r="T118" s="128"/>
      <c r="U118" s="423" t="str">
        <f>IF($T118="","",IF(リスト!$O$2="","",リスト!$O$2))</f>
        <v/>
      </c>
      <c r="V118" s="423"/>
      <c r="W118" s="424"/>
      <c r="X118" s="424" t="str">
        <f t="shared" si="11"/>
        <v/>
      </c>
      <c r="Y118" s="492"/>
      <c r="Z118" s="129"/>
      <c r="AA118" s="149"/>
      <c r="AB118" s="150"/>
      <c r="AC118" s="151"/>
      <c r="AD118" s="210"/>
      <c r="AE118" s="207" t="str">
        <f t="shared" si="17"/>
        <v/>
      </c>
      <c r="AF118" s="114" t="str">
        <f t="shared" si="12"/>
        <v/>
      </c>
      <c r="AG118" s="198" t="str">
        <f t="shared" si="13"/>
        <v/>
      </c>
      <c r="AH118" s="199" t="str">
        <f t="shared" si="14"/>
        <v/>
      </c>
      <c r="AI118" s="198" t="str">
        <f t="shared" si="15"/>
        <v/>
      </c>
      <c r="AJ118" s="199" t="str">
        <f t="shared" si="16"/>
        <v/>
      </c>
    </row>
    <row r="119" spans="1:36" ht="21" customHeight="1" x14ac:dyDescent="0.15">
      <c r="A119" s="133">
        <v>111</v>
      </c>
      <c r="B119" s="499"/>
      <c r="C119" s="499"/>
      <c r="D119" s="500"/>
      <c r="E119" s="501"/>
      <c r="F119" s="500"/>
      <c r="G119" s="501"/>
      <c r="H119" s="501"/>
      <c r="I119" s="501"/>
      <c r="J119" s="190"/>
      <c r="K119" s="91"/>
      <c r="L119" s="502" t="s">
        <v>22</v>
      </c>
      <c r="M119" s="503"/>
      <c r="N119" s="123"/>
      <c r="O119" s="504" t="str">
        <f>IF($N119="","",IF(リスト!$N$2="","",リスト!$N$2))</f>
        <v/>
      </c>
      <c r="P119" s="504"/>
      <c r="Q119" s="504"/>
      <c r="R119" s="505" t="str">
        <f t="shared" si="10"/>
        <v/>
      </c>
      <c r="S119" s="506"/>
      <c r="T119" s="124"/>
      <c r="U119" s="421" t="str">
        <f>IF($T119="","",IF(リスト!$O$2="","",リスト!$O$2))</f>
        <v/>
      </c>
      <c r="V119" s="421"/>
      <c r="W119" s="506"/>
      <c r="X119" s="506" t="str">
        <f t="shared" si="11"/>
        <v/>
      </c>
      <c r="Y119" s="507"/>
      <c r="Z119" s="125"/>
      <c r="AA119" s="145"/>
      <c r="AB119" s="146"/>
      <c r="AC119" s="147"/>
      <c r="AD119" s="211"/>
      <c r="AE119" s="208" t="str">
        <f t="shared" si="17"/>
        <v/>
      </c>
      <c r="AF119" s="90" t="str">
        <f t="shared" si="12"/>
        <v/>
      </c>
      <c r="AG119" s="198" t="str">
        <f t="shared" si="13"/>
        <v/>
      </c>
      <c r="AH119" s="199" t="str">
        <f t="shared" si="14"/>
        <v/>
      </c>
      <c r="AI119" s="198" t="str">
        <f t="shared" si="15"/>
        <v/>
      </c>
      <c r="AJ119" s="199" t="str">
        <f t="shared" si="16"/>
        <v/>
      </c>
    </row>
    <row r="120" spans="1:36" ht="21" customHeight="1" x14ac:dyDescent="0.15">
      <c r="A120" s="131">
        <v>112</v>
      </c>
      <c r="B120" s="476"/>
      <c r="C120" s="476"/>
      <c r="D120" s="477"/>
      <c r="E120" s="478"/>
      <c r="F120" s="477"/>
      <c r="G120" s="478"/>
      <c r="H120" s="479"/>
      <c r="I120" s="479"/>
      <c r="J120" s="188"/>
      <c r="K120" s="106"/>
      <c r="L120" s="480" t="s">
        <v>22</v>
      </c>
      <c r="M120" s="481"/>
      <c r="N120" s="108"/>
      <c r="O120" s="482" t="str">
        <f>IF($N120="","",IF(リスト!$N$2="","",リスト!$N$2))</f>
        <v/>
      </c>
      <c r="P120" s="482"/>
      <c r="Q120" s="482"/>
      <c r="R120" s="474" t="str">
        <f t="shared" si="10"/>
        <v/>
      </c>
      <c r="S120" s="475"/>
      <c r="T120" s="105"/>
      <c r="U120" s="415" t="str">
        <f>IF($T120="","",IF(リスト!$O$2="","",リスト!$O$2))</f>
        <v/>
      </c>
      <c r="V120" s="415"/>
      <c r="W120" s="475"/>
      <c r="X120" s="475" t="str">
        <f t="shared" si="11"/>
        <v/>
      </c>
      <c r="Y120" s="483"/>
      <c r="Z120" s="107"/>
      <c r="AA120" s="142"/>
      <c r="AB120" s="143"/>
      <c r="AC120" s="144"/>
      <c r="AD120" s="209"/>
      <c r="AE120" s="204" t="str">
        <f t="shared" si="17"/>
        <v/>
      </c>
      <c r="AF120" s="104" t="str">
        <f t="shared" si="12"/>
        <v/>
      </c>
      <c r="AG120" s="198" t="str">
        <f t="shared" si="13"/>
        <v/>
      </c>
      <c r="AH120" s="199" t="str">
        <f t="shared" si="14"/>
        <v/>
      </c>
      <c r="AI120" s="198" t="str">
        <f t="shared" si="15"/>
        <v/>
      </c>
      <c r="AJ120" s="199" t="str">
        <f t="shared" si="16"/>
        <v/>
      </c>
    </row>
    <row r="121" spans="1:36" ht="21" customHeight="1" x14ac:dyDescent="0.15">
      <c r="A121" s="131">
        <v>113</v>
      </c>
      <c r="B121" s="476"/>
      <c r="C121" s="476"/>
      <c r="D121" s="477"/>
      <c r="E121" s="478"/>
      <c r="F121" s="477"/>
      <c r="G121" s="478"/>
      <c r="H121" s="479"/>
      <c r="I121" s="479"/>
      <c r="J121" s="188"/>
      <c r="K121" s="106"/>
      <c r="L121" s="480" t="s">
        <v>22</v>
      </c>
      <c r="M121" s="481"/>
      <c r="N121" s="108"/>
      <c r="O121" s="482" t="str">
        <f>IF($N121="","",IF(リスト!$N$2="","",リスト!$N$2))</f>
        <v/>
      </c>
      <c r="P121" s="482"/>
      <c r="Q121" s="482"/>
      <c r="R121" s="474" t="str">
        <f t="shared" si="10"/>
        <v/>
      </c>
      <c r="S121" s="475"/>
      <c r="T121" s="105"/>
      <c r="U121" s="415" t="str">
        <f>IF($T121="","",IF(リスト!$O$2="","",リスト!$O$2))</f>
        <v/>
      </c>
      <c r="V121" s="415"/>
      <c r="W121" s="475"/>
      <c r="X121" s="475" t="str">
        <f t="shared" si="11"/>
        <v/>
      </c>
      <c r="Y121" s="483"/>
      <c r="Z121" s="107"/>
      <c r="AA121" s="142"/>
      <c r="AB121" s="143"/>
      <c r="AC121" s="144"/>
      <c r="AD121" s="209"/>
      <c r="AE121" s="204" t="str">
        <f t="shared" si="17"/>
        <v/>
      </c>
      <c r="AF121" s="104" t="str">
        <f t="shared" si="12"/>
        <v/>
      </c>
      <c r="AG121" s="198" t="str">
        <f t="shared" si="13"/>
        <v/>
      </c>
      <c r="AH121" s="199" t="str">
        <f t="shared" si="14"/>
        <v/>
      </c>
      <c r="AI121" s="198" t="str">
        <f t="shared" si="15"/>
        <v/>
      </c>
      <c r="AJ121" s="199" t="str">
        <f t="shared" si="16"/>
        <v/>
      </c>
    </row>
    <row r="122" spans="1:36" ht="21" customHeight="1" x14ac:dyDescent="0.15">
      <c r="A122" s="131">
        <v>114</v>
      </c>
      <c r="B122" s="476"/>
      <c r="C122" s="476"/>
      <c r="D122" s="477"/>
      <c r="E122" s="478"/>
      <c r="F122" s="477"/>
      <c r="G122" s="478"/>
      <c r="H122" s="479"/>
      <c r="I122" s="479"/>
      <c r="J122" s="188"/>
      <c r="K122" s="106"/>
      <c r="L122" s="480" t="s">
        <v>22</v>
      </c>
      <c r="M122" s="481"/>
      <c r="N122" s="108"/>
      <c r="O122" s="482" t="str">
        <f>IF($N122="","",IF(リスト!$N$2="","",リスト!$N$2))</f>
        <v/>
      </c>
      <c r="P122" s="482"/>
      <c r="Q122" s="482"/>
      <c r="R122" s="474" t="str">
        <f t="shared" si="10"/>
        <v/>
      </c>
      <c r="S122" s="475"/>
      <c r="T122" s="105"/>
      <c r="U122" s="415" t="str">
        <f>IF($T122="","",IF(リスト!$O$2="","",リスト!$O$2))</f>
        <v/>
      </c>
      <c r="V122" s="415"/>
      <c r="W122" s="475"/>
      <c r="X122" s="475" t="str">
        <f t="shared" si="11"/>
        <v/>
      </c>
      <c r="Y122" s="483"/>
      <c r="Z122" s="107"/>
      <c r="AA122" s="142"/>
      <c r="AB122" s="143"/>
      <c r="AC122" s="144"/>
      <c r="AD122" s="209"/>
      <c r="AE122" s="204" t="str">
        <f t="shared" si="17"/>
        <v/>
      </c>
      <c r="AF122" s="104" t="str">
        <f t="shared" si="12"/>
        <v/>
      </c>
      <c r="AG122" s="198" t="str">
        <f t="shared" si="13"/>
        <v/>
      </c>
      <c r="AH122" s="199" t="str">
        <f t="shared" si="14"/>
        <v/>
      </c>
      <c r="AI122" s="198" t="str">
        <f t="shared" si="15"/>
        <v/>
      </c>
      <c r="AJ122" s="199" t="str">
        <f t="shared" si="16"/>
        <v/>
      </c>
    </row>
    <row r="123" spans="1:36" ht="21" customHeight="1" x14ac:dyDescent="0.15">
      <c r="A123" s="131">
        <v>115</v>
      </c>
      <c r="B123" s="476"/>
      <c r="C123" s="476"/>
      <c r="D123" s="477"/>
      <c r="E123" s="478"/>
      <c r="F123" s="477"/>
      <c r="G123" s="478"/>
      <c r="H123" s="479"/>
      <c r="I123" s="479"/>
      <c r="J123" s="188"/>
      <c r="K123" s="106"/>
      <c r="L123" s="480" t="s">
        <v>22</v>
      </c>
      <c r="M123" s="481"/>
      <c r="N123" s="108"/>
      <c r="O123" s="482" t="str">
        <f>IF($N123="","",IF(リスト!$N$2="","",リスト!$N$2))</f>
        <v/>
      </c>
      <c r="P123" s="482"/>
      <c r="Q123" s="482"/>
      <c r="R123" s="474" t="str">
        <f t="shared" si="10"/>
        <v/>
      </c>
      <c r="S123" s="475"/>
      <c r="T123" s="105"/>
      <c r="U123" s="415" t="str">
        <f>IF($T123="","",IF(リスト!$O$2="","",リスト!$O$2))</f>
        <v/>
      </c>
      <c r="V123" s="415"/>
      <c r="W123" s="475"/>
      <c r="X123" s="475" t="str">
        <f t="shared" si="11"/>
        <v/>
      </c>
      <c r="Y123" s="483"/>
      <c r="Z123" s="107"/>
      <c r="AA123" s="142"/>
      <c r="AB123" s="143"/>
      <c r="AC123" s="144"/>
      <c r="AD123" s="209"/>
      <c r="AE123" s="204" t="str">
        <f t="shared" si="17"/>
        <v/>
      </c>
      <c r="AF123" s="104" t="str">
        <f t="shared" si="12"/>
        <v/>
      </c>
      <c r="AG123" s="198" t="str">
        <f t="shared" si="13"/>
        <v/>
      </c>
      <c r="AH123" s="199" t="str">
        <f t="shared" si="14"/>
        <v/>
      </c>
      <c r="AI123" s="198" t="str">
        <f t="shared" si="15"/>
        <v/>
      </c>
      <c r="AJ123" s="199" t="str">
        <f t="shared" si="16"/>
        <v/>
      </c>
    </row>
    <row r="124" spans="1:36" ht="21" customHeight="1" x14ac:dyDescent="0.15">
      <c r="A124" s="131">
        <v>116</v>
      </c>
      <c r="B124" s="476"/>
      <c r="C124" s="476"/>
      <c r="D124" s="477"/>
      <c r="E124" s="478"/>
      <c r="F124" s="477"/>
      <c r="G124" s="478"/>
      <c r="H124" s="479"/>
      <c r="I124" s="479"/>
      <c r="J124" s="188"/>
      <c r="K124" s="106"/>
      <c r="L124" s="480" t="s">
        <v>22</v>
      </c>
      <c r="M124" s="481"/>
      <c r="N124" s="108"/>
      <c r="O124" s="482" t="str">
        <f>IF($N124="","",IF(リスト!$N$2="","",リスト!$N$2))</f>
        <v/>
      </c>
      <c r="P124" s="482"/>
      <c r="Q124" s="482"/>
      <c r="R124" s="474" t="str">
        <f t="shared" si="10"/>
        <v/>
      </c>
      <c r="S124" s="475"/>
      <c r="T124" s="105"/>
      <c r="U124" s="415" t="str">
        <f>IF($T124="","",IF(リスト!$O$2="","",リスト!$O$2))</f>
        <v/>
      </c>
      <c r="V124" s="415"/>
      <c r="W124" s="475"/>
      <c r="X124" s="475" t="str">
        <f t="shared" si="11"/>
        <v/>
      </c>
      <c r="Y124" s="483"/>
      <c r="Z124" s="107"/>
      <c r="AA124" s="142"/>
      <c r="AB124" s="143"/>
      <c r="AC124" s="144"/>
      <c r="AD124" s="209"/>
      <c r="AE124" s="204" t="str">
        <f t="shared" si="17"/>
        <v/>
      </c>
      <c r="AF124" s="104" t="str">
        <f t="shared" si="12"/>
        <v/>
      </c>
      <c r="AG124" s="198" t="str">
        <f t="shared" si="13"/>
        <v/>
      </c>
      <c r="AH124" s="199" t="str">
        <f t="shared" si="14"/>
        <v/>
      </c>
      <c r="AI124" s="198" t="str">
        <f t="shared" si="15"/>
        <v/>
      </c>
      <c r="AJ124" s="199" t="str">
        <f t="shared" si="16"/>
        <v/>
      </c>
    </row>
    <row r="125" spans="1:36" ht="21" customHeight="1" x14ac:dyDescent="0.15">
      <c r="A125" s="131">
        <v>117</v>
      </c>
      <c r="B125" s="476"/>
      <c r="C125" s="476"/>
      <c r="D125" s="477"/>
      <c r="E125" s="478"/>
      <c r="F125" s="477"/>
      <c r="G125" s="478"/>
      <c r="H125" s="479"/>
      <c r="I125" s="479"/>
      <c r="J125" s="188"/>
      <c r="K125" s="106"/>
      <c r="L125" s="480" t="s">
        <v>22</v>
      </c>
      <c r="M125" s="481"/>
      <c r="N125" s="108"/>
      <c r="O125" s="482" t="str">
        <f>IF($N125="","",IF(リスト!$N$2="","",リスト!$N$2))</f>
        <v/>
      </c>
      <c r="P125" s="482"/>
      <c r="Q125" s="482"/>
      <c r="R125" s="474" t="str">
        <f t="shared" si="10"/>
        <v/>
      </c>
      <c r="S125" s="475"/>
      <c r="T125" s="105"/>
      <c r="U125" s="415" t="str">
        <f>IF($T125="","",IF(リスト!$O$2="","",リスト!$O$2))</f>
        <v/>
      </c>
      <c r="V125" s="415"/>
      <c r="W125" s="475"/>
      <c r="X125" s="475" t="str">
        <f t="shared" si="11"/>
        <v/>
      </c>
      <c r="Y125" s="483"/>
      <c r="Z125" s="107"/>
      <c r="AA125" s="142"/>
      <c r="AB125" s="143"/>
      <c r="AC125" s="144"/>
      <c r="AD125" s="209"/>
      <c r="AE125" s="204" t="str">
        <f t="shared" si="17"/>
        <v/>
      </c>
      <c r="AF125" s="104" t="str">
        <f t="shared" si="12"/>
        <v/>
      </c>
      <c r="AG125" s="198" t="str">
        <f t="shared" si="13"/>
        <v/>
      </c>
      <c r="AH125" s="199" t="str">
        <f t="shared" si="14"/>
        <v/>
      </c>
      <c r="AI125" s="198" t="str">
        <f t="shared" si="15"/>
        <v/>
      </c>
      <c r="AJ125" s="199" t="str">
        <f t="shared" si="16"/>
        <v/>
      </c>
    </row>
    <row r="126" spans="1:36" ht="21" customHeight="1" x14ac:dyDescent="0.15">
      <c r="A126" s="131">
        <v>118</v>
      </c>
      <c r="B126" s="476"/>
      <c r="C126" s="476"/>
      <c r="D126" s="477"/>
      <c r="E126" s="478"/>
      <c r="F126" s="477"/>
      <c r="G126" s="478"/>
      <c r="H126" s="479"/>
      <c r="I126" s="479"/>
      <c r="J126" s="188"/>
      <c r="K126" s="106"/>
      <c r="L126" s="480" t="s">
        <v>22</v>
      </c>
      <c r="M126" s="481"/>
      <c r="N126" s="108"/>
      <c r="O126" s="482" t="str">
        <f>IF($N126="","",IF(リスト!$N$2="","",リスト!$N$2))</f>
        <v/>
      </c>
      <c r="P126" s="482"/>
      <c r="Q126" s="482"/>
      <c r="R126" s="474" t="str">
        <f t="shared" si="10"/>
        <v/>
      </c>
      <c r="S126" s="475"/>
      <c r="T126" s="105"/>
      <c r="U126" s="415" t="str">
        <f>IF($T126="","",IF(リスト!$O$2="","",リスト!$O$2))</f>
        <v/>
      </c>
      <c r="V126" s="415"/>
      <c r="W126" s="475"/>
      <c r="X126" s="475" t="str">
        <f t="shared" si="11"/>
        <v/>
      </c>
      <c r="Y126" s="483"/>
      <c r="Z126" s="107"/>
      <c r="AA126" s="142"/>
      <c r="AB126" s="143"/>
      <c r="AC126" s="144"/>
      <c r="AD126" s="209"/>
      <c r="AE126" s="204" t="str">
        <f t="shared" si="17"/>
        <v/>
      </c>
      <c r="AF126" s="104" t="str">
        <f t="shared" si="12"/>
        <v/>
      </c>
      <c r="AG126" s="198" t="str">
        <f t="shared" si="13"/>
        <v/>
      </c>
      <c r="AH126" s="199" t="str">
        <f t="shared" si="14"/>
        <v/>
      </c>
      <c r="AI126" s="198" t="str">
        <f t="shared" si="15"/>
        <v/>
      </c>
      <c r="AJ126" s="199" t="str">
        <f t="shared" si="16"/>
        <v/>
      </c>
    </row>
    <row r="127" spans="1:36" ht="21" customHeight="1" x14ac:dyDescent="0.15">
      <c r="A127" s="131">
        <v>119</v>
      </c>
      <c r="B127" s="476"/>
      <c r="C127" s="476"/>
      <c r="D127" s="477"/>
      <c r="E127" s="478"/>
      <c r="F127" s="477"/>
      <c r="G127" s="478"/>
      <c r="H127" s="479"/>
      <c r="I127" s="479"/>
      <c r="J127" s="188"/>
      <c r="K127" s="106"/>
      <c r="L127" s="480" t="s">
        <v>22</v>
      </c>
      <c r="M127" s="481"/>
      <c r="N127" s="108"/>
      <c r="O127" s="482" t="str">
        <f>IF($N127="","",IF(リスト!$N$2="","",リスト!$N$2))</f>
        <v/>
      </c>
      <c r="P127" s="482"/>
      <c r="Q127" s="482"/>
      <c r="R127" s="474" t="str">
        <f t="shared" si="10"/>
        <v/>
      </c>
      <c r="S127" s="475"/>
      <c r="T127" s="105"/>
      <c r="U127" s="415" t="str">
        <f>IF($T127="","",IF(リスト!$O$2="","",リスト!$O$2))</f>
        <v/>
      </c>
      <c r="V127" s="415"/>
      <c r="W127" s="475"/>
      <c r="X127" s="475" t="str">
        <f t="shared" si="11"/>
        <v/>
      </c>
      <c r="Y127" s="483"/>
      <c r="Z127" s="107"/>
      <c r="AA127" s="142"/>
      <c r="AB127" s="143"/>
      <c r="AC127" s="144"/>
      <c r="AD127" s="209"/>
      <c r="AE127" s="204" t="str">
        <f t="shared" si="17"/>
        <v/>
      </c>
      <c r="AF127" s="104" t="str">
        <f t="shared" si="12"/>
        <v/>
      </c>
      <c r="AG127" s="198" t="str">
        <f t="shared" si="13"/>
        <v/>
      </c>
      <c r="AH127" s="199" t="str">
        <f t="shared" si="14"/>
        <v/>
      </c>
      <c r="AI127" s="198" t="str">
        <f t="shared" si="15"/>
        <v/>
      </c>
      <c r="AJ127" s="199" t="str">
        <f t="shared" si="16"/>
        <v/>
      </c>
    </row>
    <row r="128" spans="1:36" ht="21" customHeight="1" thickBot="1" x14ac:dyDescent="0.2">
      <c r="A128" s="134">
        <v>120</v>
      </c>
      <c r="B128" s="484"/>
      <c r="C128" s="484"/>
      <c r="D128" s="520"/>
      <c r="E128" s="487"/>
      <c r="F128" s="520"/>
      <c r="G128" s="487"/>
      <c r="H128" s="487"/>
      <c r="I128" s="487"/>
      <c r="J128" s="189"/>
      <c r="K128" s="112"/>
      <c r="L128" s="488" t="s">
        <v>22</v>
      </c>
      <c r="M128" s="489"/>
      <c r="N128" s="127"/>
      <c r="O128" s="490" t="str">
        <f>IF($N128="","",IF(リスト!$N$2="","",リスト!$N$2))</f>
        <v/>
      </c>
      <c r="P128" s="490"/>
      <c r="Q128" s="490"/>
      <c r="R128" s="491" t="str">
        <f t="shared" si="10"/>
        <v/>
      </c>
      <c r="S128" s="424"/>
      <c r="T128" s="128"/>
      <c r="U128" s="423" t="str">
        <f>IF($T128="","",IF(リスト!$O$2="","",リスト!$O$2))</f>
        <v/>
      </c>
      <c r="V128" s="423"/>
      <c r="W128" s="424"/>
      <c r="X128" s="424" t="str">
        <f t="shared" si="11"/>
        <v/>
      </c>
      <c r="Y128" s="492"/>
      <c r="Z128" s="129"/>
      <c r="AA128" s="149"/>
      <c r="AB128" s="150"/>
      <c r="AC128" s="151"/>
      <c r="AD128" s="210"/>
      <c r="AE128" s="205" t="str">
        <f t="shared" si="17"/>
        <v/>
      </c>
      <c r="AF128" s="118" t="str">
        <f t="shared" si="12"/>
        <v/>
      </c>
      <c r="AG128" s="198" t="str">
        <f t="shared" si="13"/>
        <v/>
      </c>
      <c r="AH128" s="199" t="str">
        <f t="shared" si="14"/>
        <v/>
      </c>
      <c r="AI128" s="198" t="str">
        <f t="shared" si="15"/>
        <v/>
      </c>
      <c r="AJ128" s="199" t="str">
        <f t="shared" si="16"/>
        <v/>
      </c>
    </row>
    <row r="129" spans="1:36" ht="21" customHeight="1" x14ac:dyDescent="0.15">
      <c r="A129" s="133">
        <v>121</v>
      </c>
      <c r="B129" s="499"/>
      <c r="C129" s="499"/>
      <c r="D129" s="500"/>
      <c r="E129" s="501"/>
      <c r="F129" s="500"/>
      <c r="G129" s="501"/>
      <c r="H129" s="501"/>
      <c r="I129" s="501"/>
      <c r="J129" s="190"/>
      <c r="K129" s="91"/>
      <c r="L129" s="502" t="s">
        <v>22</v>
      </c>
      <c r="M129" s="503"/>
      <c r="N129" s="123"/>
      <c r="O129" s="504" t="str">
        <f>IF($N129="","",IF(リスト!$N$2="","",リスト!$N$2))</f>
        <v/>
      </c>
      <c r="P129" s="504"/>
      <c r="Q129" s="504"/>
      <c r="R129" s="505" t="str">
        <f t="shared" si="10"/>
        <v/>
      </c>
      <c r="S129" s="506"/>
      <c r="T129" s="124"/>
      <c r="U129" s="421" t="str">
        <f>IF($T129="","",IF(リスト!$O$2="","",リスト!$O$2))</f>
        <v/>
      </c>
      <c r="V129" s="421"/>
      <c r="W129" s="506"/>
      <c r="X129" s="506" t="str">
        <f t="shared" si="11"/>
        <v/>
      </c>
      <c r="Y129" s="507"/>
      <c r="Z129" s="125"/>
      <c r="AA129" s="145"/>
      <c r="AB129" s="146"/>
      <c r="AC129" s="147"/>
      <c r="AD129" s="211"/>
      <c r="AE129" s="206" t="str">
        <f t="shared" si="17"/>
        <v/>
      </c>
      <c r="AF129" s="113" t="str">
        <f t="shared" si="12"/>
        <v/>
      </c>
      <c r="AG129" s="198" t="str">
        <f t="shared" si="13"/>
        <v/>
      </c>
      <c r="AH129" s="199" t="str">
        <f t="shared" si="14"/>
        <v/>
      </c>
      <c r="AI129" s="198" t="str">
        <f t="shared" si="15"/>
        <v/>
      </c>
      <c r="AJ129" s="199" t="str">
        <f t="shared" si="16"/>
        <v/>
      </c>
    </row>
    <row r="130" spans="1:36" ht="21" customHeight="1" x14ac:dyDescent="0.15">
      <c r="A130" s="131">
        <v>122</v>
      </c>
      <c r="B130" s="476"/>
      <c r="C130" s="476"/>
      <c r="D130" s="477"/>
      <c r="E130" s="478"/>
      <c r="F130" s="477"/>
      <c r="G130" s="478"/>
      <c r="H130" s="479"/>
      <c r="I130" s="479"/>
      <c r="J130" s="188"/>
      <c r="K130" s="106"/>
      <c r="L130" s="480" t="s">
        <v>22</v>
      </c>
      <c r="M130" s="481"/>
      <c r="N130" s="108"/>
      <c r="O130" s="482" t="str">
        <f>IF($N130="","",IF(リスト!$N$2="","",リスト!$N$2))</f>
        <v/>
      </c>
      <c r="P130" s="482"/>
      <c r="Q130" s="482"/>
      <c r="R130" s="474" t="str">
        <f t="shared" si="10"/>
        <v/>
      </c>
      <c r="S130" s="475"/>
      <c r="T130" s="105"/>
      <c r="U130" s="415" t="str">
        <f>IF($T130="","",IF(リスト!$O$2="","",リスト!$O$2))</f>
        <v/>
      </c>
      <c r="V130" s="415"/>
      <c r="W130" s="475"/>
      <c r="X130" s="475" t="str">
        <f t="shared" si="11"/>
        <v/>
      </c>
      <c r="Y130" s="483"/>
      <c r="Z130" s="107"/>
      <c r="AA130" s="142"/>
      <c r="AB130" s="143"/>
      <c r="AC130" s="144"/>
      <c r="AD130" s="209"/>
      <c r="AE130" s="204" t="str">
        <f t="shared" si="17"/>
        <v/>
      </c>
      <c r="AF130" s="104" t="str">
        <f t="shared" si="12"/>
        <v/>
      </c>
      <c r="AG130" s="198" t="str">
        <f t="shared" si="13"/>
        <v/>
      </c>
      <c r="AH130" s="199" t="str">
        <f t="shared" si="14"/>
        <v/>
      </c>
      <c r="AI130" s="198" t="str">
        <f t="shared" si="15"/>
        <v/>
      </c>
      <c r="AJ130" s="199" t="str">
        <f t="shared" si="16"/>
        <v/>
      </c>
    </row>
    <row r="131" spans="1:36" ht="21" customHeight="1" x14ac:dyDescent="0.15">
      <c r="A131" s="131">
        <v>123</v>
      </c>
      <c r="B131" s="476"/>
      <c r="C131" s="476"/>
      <c r="D131" s="477"/>
      <c r="E131" s="478"/>
      <c r="F131" s="477"/>
      <c r="G131" s="478"/>
      <c r="H131" s="479"/>
      <c r="I131" s="479"/>
      <c r="J131" s="188"/>
      <c r="K131" s="106"/>
      <c r="L131" s="480" t="s">
        <v>22</v>
      </c>
      <c r="M131" s="481"/>
      <c r="N131" s="108"/>
      <c r="O131" s="482" t="str">
        <f>IF($N131="","",IF(リスト!$N$2="","",リスト!$N$2))</f>
        <v/>
      </c>
      <c r="P131" s="482"/>
      <c r="Q131" s="482"/>
      <c r="R131" s="474" t="str">
        <f t="shared" si="10"/>
        <v/>
      </c>
      <c r="S131" s="475"/>
      <c r="T131" s="105"/>
      <c r="U131" s="415" t="str">
        <f>IF($T131="","",IF(リスト!$O$2="","",リスト!$O$2))</f>
        <v/>
      </c>
      <c r="V131" s="415"/>
      <c r="W131" s="475"/>
      <c r="X131" s="475" t="str">
        <f t="shared" si="11"/>
        <v/>
      </c>
      <c r="Y131" s="483"/>
      <c r="Z131" s="107"/>
      <c r="AA131" s="142"/>
      <c r="AB131" s="143"/>
      <c r="AC131" s="144"/>
      <c r="AD131" s="209"/>
      <c r="AE131" s="204" t="str">
        <f t="shared" si="17"/>
        <v/>
      </c>
      <c r="AF131" s="104" t="str">
        <f t="shared" si="12"/>
        <v/>
      </c>
      <c r="AG131" s="198" t="str">
        <f t="shared" si="13"/>
        <v/>
      </c>
      <c r="AH131" s="199" t="str">
        <f t="shared" si="14"/>
        <v/>
      </c>
      <c r="AI131" s="198" t="str">
        <f t="shared" si="15"/>
        <v/>
      </c>
      <c r="AJ131" s="199" t="str">
        <f t="shared" si="16"/>
        <v/>
      </c>
    </row>
    <row r="132" spans="1:36" ht="21" customHeight="1" x14ac:dyDescent="0.15">
      <c r="A132" s="131">
        <v>124</v>
      </c>
      <c r="B132" s="476"/>
      <c r="C132" s="476"/>
      <c r="D132" s="477"/>
      <c r="E132" s="478"/>
      <c r="F132" s="477"/>
      <c r="G132" s="478"/>
      <c r="H132" s="479"/>
      <c r="I132" s="479"/>
      <c r="J132" s="188"/>
      <c r="K132" s="106"/>
      <c r="L132" s="480" t="s">
        <v>22</v>
      </c>
      <c r="M132" s="481"/>
      <c r="N132" s="108"/>
      <c r="O132" s="482" t="str">
        <f>IF($N132="","",IF(リスト!$N$2="","",リスト!$N$2))</f>
        <v/>
      </c>
      <c r="P132" s="482"/>
      <c r="Q132" s="482"/>
      <c r="R132" s="474" t="str">
        <f t="shared" si="10"/>
        <v/>
      </c>
      <c r="S132" s="475"/>
      <c r="T132" s="105"/>
      <c r="U132" s="415" t="str">
        <f>IF($T132="","",IF(リスト!$O$2="","",リスト!$O$2))</f>
        <v/>
      </c>
      <c r="V132" s="415"/>
      <c r="W132" s="475"/>
      <c r="X132" s="475" t="str">
        <f t="shared" si="11"/>
        <v/>
      </c>
      <c r="Y132" s="483"/>
      <c r="Z132" s="107"/>
      <c r="AA132" s="142"/>
      <c r="AB132" s="143"/>
      <c r="AC132" s="144"/>
      <c r="AD132" s="209"/>
      <c r="AE132" s="204" t="str">
        <f t="shared" si="17"/>
        <v/>
      </c>
      <c r="AF132" s="104" t="str">
        <f t="shared" si="12"/>
        <v/>
      </c>
      <c r="AG132" s="198" t="str">
        <f t="shared" si="13"/>
        <v/>
      </c>
      <c r="AH132" s="199" t="str">
        <f t="shared" si="14"/>
        <v/>
      </c>
      <c r="AI132" s="198" t="str">
        <f t="shared" si="15"/>
        <v/>
      </c>
      <c r="AJ132" s="199" t="str">
        <f t="shared" si="16"/>
        <v/>
      </c>
    </row>
    <row r="133" spans="1:36" ht="21" customHeight="1" x14ac:dyDescent="0.15">
      <c r="A133" s="131">
        <v>125</v>
      </c>
      <c r="B133" s="476"/>
      <c r="C133" s="476"/>
      <c r="D133" s="477"/>
      <c r="E133" s="478"/>
      <c r="F133" s="477"/>
      <c r="G133" s="478"/>
      <c r="H133" s="479"/>
      <c r="I133" s="479"/>
      <c r="J133" s="188"/>
      <c r="K133" s="106"/>
      <c r="L133" s="480" t="s">
        <v>22</v>
      </c>
      <c r="M133" s="481"/>
      <c r="N133" s="108"/>
      <c r="O133" s="482" t="str">
        <f>IF($N133="","",IF(リスト!$N$2="","",リスト!$N$2))</f>
        <v/>
      </c>
      <c r="P133" s="482"/>
      <c r="Q133" s="482"/>
      <c r="R133" s="474" t="str">
        <f t="shared" si="10"/>
        <v/>
      </c>
      <c r="S133" s="475"/>
      <c r="T133" s="105"/>
      <c r="U133" s="415" t="str">
        <f>IF($T133="","",IF(リスト!$O$2="","",リスト!$O$2))</f>
        <v/>
      </c>
      <c r="V133" s="415"/>
      <c r="W133" s="475"/>
      <c r="X133" s="475" t="str">
        <f t="shared" si="11"/>
        <v/>
      </c>
      <c r="Y133" s="483"/>
      <c r="Z133" s="107"/>
      <c r="AA133" s="142"/>
      <c r="AB133" s="143"/>
      <c r="AC133" s="144"/>
      <c r="AD133" s="209"/>
      <c r="AE133" s="204" t="str">
        <f t="shared" si="17"/>
        <v/>
      </c>
      <c r="AF133" s="104" t="str">
        <f t="shared" si="12"/>
        <v/>
      </c>
      <c r="AG133" s="198" t="str">
        <f t="shared" si="13"/>
        <v/>
      </c>
      <c r="AH133" s="199" t="str">
        <f t="shared" si="14"/>
        <v/>
      </c>
      <c r="AI133" s="198" t="str">
        <f t="shared" si="15"/>
        <v/>
      </c>
      <c r="AJ133" s="199" t="str">
        <f t="shared" si="16"/>
        <v/>
      </c>
    </row>
    <row r="134" spans="1:36" ht="21" customHeight="1" x14ac:dyDescent="0.15">
      <c r="A134" s="131">
        <v>126</v>
      </c>
      <c r="B134" s="476"/>
      <c r="C134" s="476"/>
      <c r="D134" s="477"/>
      <c r="E134" s="478"/>
      <c r="F134" s="477"/>
      <c r="G134" s="478"/>
      <c r="H134" s="479"/>
      <c r="I134" s="479"/>
      <c r="J134" s="188"/>
      <c r="K134" s="106"/>
      <c r="L134" s="480" t="s">
        <v>22</v>
      </c>
      <c r="M134" s="481"/>
      <c r="N134" s="108"/>
      <c r="O134" s="482" t="str">
        <f>IF($N134="","",IF(リスト!$N$2="","",リスト!$N$2))</f>
        <v/>
      </c>
      <c r="P134" s="482"/>
      <c r="Q134" s="482"/>
      <c r="R134" s="474" t="str">
        <f t="shared" si="10"/>
        <v/>
      </c>
      <c r="S134" s="475"/>
      <c r="T134" s="105"/>
      <c r="U134" s="415" t="str">
        <f>IF($T134="","",IF(リスト!$O$2="","",リスト!$O$2))</f>
        <v/>
      </c>
      <c r="V134" s="415"/>
      <c r="W134" s="475"/>
      <c r="X134" s="475" t="str">
        <f t="shared" si="11"/>
        <v/>
      </c>
      <c r="Y134" s="483"/>
      <c r="Z134" s="107"/>
      <c r="AA134" s="142"/>
      <c r="AB134" s="143"/>
      <c r="AC134" s="144"/>
      <c r="AD134" s="209"/>
      <c r="AE134" s="204" t="str">
        <f t="shared" si="17"/>
        <v/>
      </c>
      <c r="AF134" s="104" t="str">
        <f t="shared" si="12"/>
        <v/>
      </c>
      <c r="AG134" s="198" t="str">
        <f t="shared" si="13"/>
        <v/>
      </c>
      <c r="AH134" s="199" t="str">
        <f t="shared" si="14"/>
        <v/>
      </c>
      <c r="AI134" s="198" t="str">
        <f t="shared" si="15"/>
        <v/>
      </c>
      <c r="AJ134" s="199" t="str">
        <f t="shared" si="16"/>
        <v/>
      </c>
    </row>
    <row r="135" spans="1:36" ht="21" customHeight="1" x14ac:dyDescent="0.15">
      <c r="A135" s="131">
        <v>127</v>
      </c>
      <c r="B135" s="476"/>
      <c r="C135" s="476"/>
      <c r="D135" s="477"/>
      <c r="E135" s="478"/>
      <c r="F135" s="477"/>
      <c r="G135" s="478"/>
      <c r="H135" s="479"/>
      <c r="I135" s="479"/>
      <c r="J135" s="188"/>
      <c r="K135" s="106"/>
      <c r="L135" s="480" t="s">
        <v>22</v>
      </c>
      <c r="M135" s="481"/>
      <c r="N135" s="108"/>
      <c r="O135" s="482" t="str">
        <f>IF($N135="","",IF(リスト!$N$2="","",リスト!$N$2))</f>
        <v/>
      </c>
      <c r="P135" s="482"/>
      <c r="Q135" s="482"/>
      <c r="R135" s="474" t="str">
        <f t="shared" si="10"/>
        <v/>
      </c>
      <c r="S135" s="475"/>
      <c r="T135" s="105"/>
      <c r="U135" s="415" t="str">
        <f>IF($T135="","",IF(リスト!$O$2="","",リスト!$O$2))</f>
        <v/>
      </c>
      <c r="V135" s="415"/>
      <c r="W135" s="475"/>
      <c r="X135" s="475" t="str">
        <f t="shared" si="11"/>
        <v/>
      </c>
      <c r="Y135" s="483"/>
      <c r="Z135" s="107"/>
      <c r="AA135" s="142"/>
      <c r="AB135" s="143"/>
      <c r="AC135" s="144"/>
      <c r="AD135" s="209"/>
      <c r="AE135" s="204" t="str">
        <f t="shared" si="17"/>
        <v/>
      </c>
      <c r="AF135" s="104" t="str">
        <f t="shared" si="12"/>
        <v/>
      </c>
      <c r="AG135" s="198" t="str">
        <f t="shared" si="13"/>
        <v/>
      </c>
      <c r="AH135" s="199" t="str">
        <f t="shared" si="14"/>
        <v/>
      </c>
      <c r="AI135" s="198" t="str">
        <f t="shared" si="15"/>
        <v/>
      </c>
      <c r="AJ135" s="199" t="str">
        <f t="shared" si="16"/>
        <v/>
      </c>
    </row>
    <row r="136" spans="1:36" ht="21" customHeight="1" x14ac:dyDescent="0.15">
      <c r="A136" s="131">
        <v>128</v>
      </c>
      <c r="B136" s="476"/>
      <c r="C136" s="476"/>
      <c r="D136" s="477"/>
      <c r="E136" s="478"/>
      <c r="F136" s="477"/>
      <c r="G136" s="478"/>
      <c r="H136" s="479"/>
      <c r="I136" s="479"/>
      <c r="J136" s="188"/>
      <c r="K136" s="106"/>
      <c r="L136" s="480" t="s">
        <v>22</v>
      </c>
      <c r="M136" s="481"/>
      <c r="N136" s="108"/>
      <c r="O136" s="482" t="str">
        <f>IF($N136="","",IF(リスト!$N$2="","",リスト!$N$2))</f>
        <v/>
      </c>
      <c r="P136" s="482"/>
      <c r="Q136" s="482"/>
      <c r="R136" s="474" t="str">
        <f t="shared" si="10"/>
        <v/>
      </c>
      <c r="S136" s="475"/>
      <c r="T136" s="105"/>
      <c r="U136" s="415" t="str">
        <f>IF($T136="","",IF(リスト!$O$2="","",リスト!$O$2))</f>
        <v/>
      </c>
      <c r="V136" s="415"/>
      <c r="W136" s="475"/>
      <c r="X136" s="475" t="str">
        <f t="shared" si="11"/>
        <v/>
      </c>
      <c r="Y136" s="483"/>
      <c r="Z136" s="107"/>
      <c r="AA136" s="142"/>
      <c r="AB136" s="143"/>
      <c r="AC136" s="144"/>
      <c r="AD136" s="209"/>
      <c r="AE136" s="204" t="str">
        <f t="shared" si="17"/>
        <v/>
      </c>
      <c r="AF136" s="104" t="str">
        <f t="shared" si="12"/>
        <v/>
      </c>
      <c r="AG136" s="198" t="str">
        <f t="shared" si="13"/>
        <v/>
      </c>
      <c r="AH136" s="199" t="str">
        <f t="shared" si="14"/>
        <v/>
      </c>
      <c r="AI136" s="198" t="str">
        <f t="shared" si="15"/>
        <v/>
      </c>
      <c r="AJ136" s="199" t="str">
        <f t="shared" si="16"/>
        <v/>
      </c>
    </row>
    <row r="137" spans="1:36" ht="21" customHeight="1" x14ac:dyDescent="0.15">
      <c r="A137" s="131">
        <v>129</v>
      </c>
      <c r="B137" s="476"/>
      <c r="C137" s="476"/>
      <c r="D137" s="477"/>
      <c r="E137" s="478"/>
      <c r="F137" s="477"/>
      <c r="G137" s="478"/>
      <c r="H137" s="479"/>
      <c r="I137" s="479"/>
      <c r="J137" s="188"/>
      <c r="K137" s="106"/>
      <c r="L137" s="480" t="s">
        <v>22</v>
      </c>
      <c r="M137" s="481"/>
      <c r="N137" s="108"/>
      <c r="O137" s="482" t="str">
        <f>IF($N137="","",IF(リスト!$N$2="","",リスト!$N$2))</f>
        <v/>
      </c>
      <c r="P137" s="482"/>
      <c r="Q137" s="482"/>
      <c r="R137" s="474" t="str">
        <f t="shared" si="10"/>
        <v/>
      </c>
      <c r="S137" s="475"/>
      <c r="T137" s="105"/>
      <c r="U137" s="415" t="str">
        <f>IF($T137="","",IF(リスト!$O$2="","",リスト!$O$2))</f>
        <v/>
      </c>
      <c r="V137" s="415"/>
      <c r="W137" s="475"/>
      <c r="X137" s="475" t="str">
        <f t="shared" si="11"/>
        <v/>
      </c>
      <c r="Y137" s="483"/>
      <c r="Z137" s="107"/>
      <c r="AA137" s="142"/>
      <c r="AB137" s="143"/>
      <c r="AC137" s="144"/>
      <c r="AD137" s="209"/>
      <c r="AE137" s="204" t="str">
        <f t="shared" si="17"/>
        <v/>
      </c>
      <c r="AF137" s="104" t="str">
        <f t="shared" si="12"/>
        <v/>
      </c>
      <c r="AG137" s="198" t="str">
        <f t="shared" si="13"/>
        <v/>
      </c>
      <c r="AH137" s="199" t="str">
        <f t="shared" si="14"/>
        <v/>
      </c>
      <c r="AI137" s="198" t="str">
        <f t="shared" si="15"/>
        <v/>
      </c>
      <c r="AJ137" s="199" t="str">
        <f t="shared" si="16"/>
        <v/>
      </c>
    </row>
    <row r="138" spans="1:36" ht="21" customHeight="1" thickBot="1" x14ac:dyDescent="0.2">
      <c r="A138" s="134">
        <v>130</v>
      </c>
      <c r="B138" s="484"/>
      <c r="C138" s="484"/>
      <c r="D138" s="485"/>
      <c r="E138" s="486"/>
      <c r="F138" s="485"/>
      <c r="G138" s="486"/>
      <c r="H138" s="487"/>
      <c r="I138" s="487"/>
      <c r="J138" s="189"/>
      <c r="K138" s="112"/>
      <c r="L138" s="488" t="s">
        <v>22</v>
      </c>
      <c r="M138" s="489"/>
      <c r="N138" s="127"/>
      <c r="O138" s="490" t="str">
        <f>IF($N138="","",IF(リスト!$N$2="","",リスト!$N$2))</f>
        <v/>
      </c>
      <c r="P138" s="490"/>
      <c r="Q138" s="490"/>
      <c r="R138" s="491" t="str">
        <f t="shared" ref="R138:R168" si="18">IF(AND($L138="□",N138=""),"",IF(OR(L138="■",N138&lt;=O138),"適合","不適合"))</f>
        <v/>
      </c>
      <c r="S138" s="424"/>
      <c r="T138" s="128"/>
      <c r="U138" s="423" t="str">
        <f>IF($T138="","",IF(リスト!$O$2="","",リスト!$O$2))</f>
        <v/>
      </c>
      <c r="V138" s="423"/>
      <c r="W138" s="424"/>
      <c r="X138" s="424" t="str">
        <f t="shared" ref="X138:X168" si="19">IF(AND($L138="□",T138=""),"",IF(OR(L138="■",T138&lt;=U138),"適合","不適合"))</f>
        <v/>
      </c>
      <c r="Y138" s="492"/>
      <c r="Z138" s="129"/>
      <c r="AA138" s="149"/>
      <c r="AB138" s="150"/>
      <c r="AC138" s="151"/>
      <c r="AD138" s="210"/>
      <c r="AE138" s="207" t="str">
        <f t="shared" si="17"/>
        <v/>
      </c>
      <c r="AF138" s="114" t="str">
        <f t="shared" ref="AF138:AF168" si="20">IF(OR(AE138=""),"",IF(AE138&lt;=0.8=TRUE,"適合","不適合"))</f>
        <v/>
      </c>
      <c r="AG138" s="198" t="str">
        <f t="shared" ref="AG138:AG201" si="21">IF(AA138="","",J138*AA138)</f>
        <v/>
      </c>
      <c r="AH138" s="199" t="str">
        <f t="shared" ref="AH138:AH201" si="22">IF(AB138="","",J138*AB138)</f>
        <v/>
      </c>
      <c r="AI138" s="198" t="str">
        <f t="shared" ref="AI138:AI201" si="23">IF(AC138="","",J138*AC138)</f>
        <v/>
      </c>
      <c r="AJ138" s="199" t="str">
        <f t="shared" ref="AJ138:AJ201" si="24">IF(AD138="","",J138*AD138)</f>
        <v/>
      </c>
    </row>
    <row r="139" spans="1:36" ht="21" customHeight="1" x14ac:dyDescent="0.15">
      <c r="A139" s="133">
        <v>131</v>
      </c>
      <c r="B139" s="499"/>
      <c r="C139" s="499"/>
      <c r="D139" s="500"/>
      <c r="E139" s="501"/>
      <c r="F139" s="500"/>
      <c r="G139" s="501"/>
      <c r="H139" s="501"/>
      <c r="I139" s="501"/>
      <c r="J139" s="190"/>
      <c r="K139" s="91"/>
      <c r="L139" s="502" t="s">
        <v>22</v>
      </c>
      <c r="M139" s="503"/>
      <c r="N139" s="123"/>
      <c r="O139" s="504" t="str">
        <f>IF($N139="","",IF(リスト!$N$2="","",リスト!$N$2))</f>
        <v/>
      </c>
      <c r="P139" s="504"/>
      <c r="Q139" s="504"/>
      <c r="R139" s="505" t="str">
        <f t="shared" si="18"/>
        <v/>
      </c>
      <c r="S139" s="506"/>
      <c r="T139" s="124"/>
      <c r="U139" s="421" t="str">
        <f>IF($T139="","",IF(リスト!$O$2="","",リスト!$O$2))</f>
        <v/>
      </c>
      <c r="V139" s="421"/>
      <c r="W139" s="506"/>
      <c r="X139" s="506" t="str">
        <f t="shared" si="19"/>
        <v/>
      </c>
      <c r="Y139" s="507"/>
      <c r="Z139" s="125"/>
      <c r="AA139" s="145"/>
      <c r="AB139" s="146"/>
      <c r="AC139" s="147"/>
      <c r="AD139" s="211"/>
      <c r="AE139" s="208" t="str">
        <f t="shared" si="17"/>
        <v/>
      </c>
      <c r="AF139" s="90" t="str">
        <f t="shared" si="20"/>
        <v/>
      </c>
      <c r="AG139" s="198" t="str">
        <f t="shared" si="21"/>
        <v/>
      </c>
      <c r="AH139" s="199" t="str">
        <f t="shared" si="22"/>
        <v/>
      </c>
      <c r="AI139" s="198" t="str">
        <f t="shared" si="23"/>
        <v/>
      </c>
      <c r="AJ139" s="199" t="str">
        <f t="shared" si="24"/>
        <v/>
      </c>
    </row>
    <row r="140" spans="1:36" ht="21" customHeight="1" x14ac:dyDescent="0.15">
      <c r="A140" s="131">
        <v>132</v>
      </c>
      <c r="B140" s="476"/>
      <c r="C140" s="476"/>
      <c r="D140" s="477"/>
      <c r="E140" s="478"/>
      <c r="F140" s="477"/>
      <c r="G140" s="478"/>
      <c r="H140" s="479"/>
      <c r="I140" s="479"/>
      <c r="J140" s="188"/>
      <c r="K140" s="106"/>
      <c r="L140" s="480" t="s">
        <v>22</v>
      </c>
      <c r="M140" s="481"/>
      <c r="N140" s="108"/>
      <c r="O140" s="482" t="str">
        <f>IF($N140="","",IF(リスト!$N$2="","",リスト!$N$2))</f>
        <v/>
      </c>
      <c r="P140" s="482"/>
      <c r="Q140" s="482"/>
      <c r="R140" s="474" t="str">
        <f t="shared" si="18"/>
        <v/>
      </c>
      <c r="S140" s="475"/>
      <c r="T140" s="105"/>
      <c r="U140" s="415" t="str">
        <f>IF($T140="","",IF(リスト!$O$2="","",リスト!$O$2))</f>
        <v/>
      </c>
      <c r="V140" s="415"/>
      <c r="W140" s="475"/>
      <c r="X140" s="475" t="str">
        <f t="shared" si="19"/>
        <v/>
      </c>
      <c r="Y140" s="483"/>
      <c r="Z140" s="107"/>
      <c r="AA140" s="142"/>
      <c r="AB140" s="143"/>
      <c r="AC140" s="144"/>
      <c r="AD140" s="209"/>
      <c r="AE140" s="204" t="str">
        <f t="shared" si="17"/>
        <v/>
      </c>
      <c r="AF140" s="104" t="str">
        <f t="shared" si="20"/>
        <v/>
      </c>
      <c r="AG140" s="198" t="str">
        <f t="shared" si="21"/>
        <v/>
      </c>
      <c r="AH140" s="199" t="str">
        <f t="shared" si="22"/>
        <v/>
      </c>
      <c r="AI140" s="198" t="str">
        <f t="shared" si="23"/>
        <v/>
      </c>
      <c r="AJ140" s="199" t="str">
        <f t="shared" si="24"/>
        <v/>
      </c>
    </row>
    <row r="141" spans="1:36" ht="21" customHeight="1" x14ac:dyDescent="0.15">
      <c r="A141" s="131">
        <v>133</v>
      </c>
      <c r="B141" s="476"/>
      <c r="C141" s="476"/>
      <c r="D141" s="477"/>
      <c r="E141" s="478"/>
      <c r="F141" s="477"/>
      <c r="G141" s="478"/>
      <c r="H141" s="479"/>
      <c r="I141" s="479"/>
      <c r="J141" s="188"/>
      <c r="K141" s="106"/>
      <c r="L141" s="480" t="s">
        <v>22</v>
      </c>
      <c r="M141" s="481"/>
      <c r="N141" s="108"/>
      <c r="O141" s="482" t="str">
        <f>IF($N141="","",IF(リスト!$N$2="","",リスト!$N$2))</f>
        <v/>
      </c>
      <c r="P141" s="482"/>
      <c r="Q141" s="482"/>
      <c r="R141" s="474" t="str">
        <f t="shared" si="18"/>
        <v/>
      </c>
      <c r="S141" s="475"/>
      <c r="T141" s="105"/>
      <c r="U141" s="415" t="str">
        <f>IF($T141="","",IF(リスト!$O$2="","",リスト!$O$2))</f>
        <v/>
      </c>
      <c r="V141" s="415"/>
      <c r="W141" s="475"/>
      <c r="X141" s="475" t="str">
        <f t="shared" si="19"/>
        <v/>
      </c>
      <c r="Y141" s="483"/>
      <c r="Z141" s="107"/>
      <c r="AA141" s="142"/>
      <c r="AB141" s="143"/>
      <c r="AC141" s="144"/>
      <c r="AD141" s="209"/>
      <c r="AE141" s="204" t="str">
        <f t="shared" si="17"/>
        <v/>
      </c>
      <c r="AF141" s="104" t="str">
        <f t="shared" si="20"/>
        <v/>
      </c>
      <c r="AG141" s="198" t="str">
        <f t="shared" si="21"/>
        <v/>
      </c>
      <c r="AH141" s="199" t="str">
        <f t="shared" si="22"/>
        <v/>
      </c>
      <c r="AI141" s="198" t="str">
        <f t="shared" si="23"/>
        <v/>
      </c>
      <c r="AJ141" s="199" t="str">
        <f t="shared" si="24"/>
        <v/>
      </c>
    </row>
    <row r="142" spans="1:36" ht="21" customHeight="1" x14ac:dyDescent="0.15">
      <c r="A142" s="131">
        <v>134</v>
      </c>
      <c r="B142" s="476"/>
      <c r="C142" s="476"/>
      <c r="D142" s="477"/>
      <c r="E142" s="478"/>
      <c r="F142" s="477"/>
      <c r="G142" s="478"/>
      <c r="H142" s="479"/>
      <c r="I142" s="479"/>
      <c r="J142" s="188"/>
      <c r="K142" s="106"/>
      <c r="L142" s="480" t="s">
        <v>22</v>
      </c>
      <c r="M142" s="481"/>
      <c r="N142" s="108"/>
      <c r="O142" s="482" t="str">
        <f>IF($N142="","",IF(リスト!$N$2="","",リスト!$N$2))</f>
        <v/>
      </c>
      <c r="P142" s="482"/>
      <c r="Q142" s="482"/>
      <c r="R142" s="474" t="str">
        <f t="shared" si="18"/>
        <v/>
      </c>
      <c r="S142" s="475"/>
      <c r="T142" s="105"/>
      <c r="U142" s="415" t="str">
        <f>IF($T142="","",IF(リスト!$O$2="","",リスト!$O$2))</f>
        <v/>
      </c>
      <c r="V142" s="415"/>
      <c r="W142" s="475"/>
      <c r="X142" s="475" t="str">
        <f t="shared" si="19"/>
        <v/>
      </c>
      <c r="Y142" s="483"/>
      <c r="Z142" s="107"/>
      <c r="AA142" s="142"/>
      <c r="AB142" s="143"/>
      <c r="AC142" s="144"/>
      <c r="AD142" s="209"/>
      <c r="AE142" s="204" t="str">
        <f t="shared" ref="AE142:AE168" si="25">IFERROR(ROUNDUP(AC142/AD142,2),"")</f>
        <v/>
      </c>
      <c r="AF142" s="104" t="str">
        <f t="shared" si="20"/>
        <v/>
      </c>
      <c r="AG142" s="198" t="str">
        <f t="shared" si="21"/>
        <v/>
      </c>
      <c r="AH142" s="199" t="str">
        <f t="shared" si="22"/>
        <v/>
      </c>
      <c r="AI142" s="198" t="str">
        <f t="shared" si="23"/>
        <v/>
      </c>
      <c r="AJ142" s="199" t="str">
        <f t="shared" si="24"/>
        <v/>
      </c>
    </row>
    <row r="143" spans="1:36" ht="21" customHeight="1" x14ac:dyDescent="0.15">
      <c r="A143" s="131">
        <v>135</v>
      </c>
      <c r="B143" s="476"/>
      <c r="C143" s="476"/>
      <c r="D143" s="477"/>
      <c r="E143" s="478"/>
      <c r="F143" s="477"/>
      <c r="G143" s="478"/>
      <c r="H143" s="479"/>
      <c r="I143" s="479"/>
      <c r="J143" s="188"/>
      <c r="K143" s="106"/>
      <c r="L143" s="480" t="s">
        <v>22</v>
      </c>
      <c r="M143" s="481"/>
      <c r="N143" s="108"/>
      <c r="O143" s="482" t="str">
        <f>IF($N143="","",IF(リスト!$N$2="","",リスト!$N$2))</f>
        <v/>
      </c>
      <c r="P143" s="482"/>
      <c r="Q143" s="482"/>
      <c r="R143" s="474" t="str">
        <f t="shared" si="18"/>
        <v/>
      </c>
      <c r="S143" s="475"/>
      <c r="T143" s="105"/>
      <c r="U143" s="415" t="str">
        <f>IF($T143="","",IF(リスト!$O$2="","",リスト!$O$2))</f>
        <v/>
      </c>
      <c r="V143" s="415"/>
      <c r="W143" s="475"/>
      <c r="X143" s="475" t="str">
        <f t="shared" si="19"/>
        <v/>
      </c>
      <c r="Y143" s="483"/>
      <c r="Z143" s="107"/>
      <c r="AA143" s="142"/>
      <c r="AB143" s="143"/>
      <c r="AC143" s="144"/>
      <c r="AD143" s="209"/>
      <c r="AE143" s="204" t="str">
        <f t="shared" si="25"/>
        <v/>
      </c>
      <c r="AF143" s="104" t="str">
        <f t="shared" si="20"/>
        <v/>
      </c>
      <c r="AG143" s="198" t="str">
        <f t="shared" si="21"/>
        <v/>
      </c>
      <c r="AH143" s="199" t="str">
        <f t="shared" si="22"/>
        <v/>
      </c>
      <c r="AI143" s="198" t="str">
        <f t="shared" si="23"/>
        <v/>
      </c>
      <c r="AJ143" s="199" t="str">
        <f t="shared" si="24"/>
        <v/>
      </c>
    </row>
    <row r="144" spans="1:36" ht="21" customHeight="1" x14ac:dyDescent="0.15">
      <c r="A144" s="131">
        <v>136</v>
      </c>
      <c r="B144" s="476"/>
      <c r="C144" s="476"/>
      <c r="D144" s="477"/>
      <c r="E144" s="478"/>
      <c r="F144" s="477"/>
      <c r="G144" s="478"/>
      <c r="H144" s="479"/>
      <c r="I144" s="479"/>
      <c r="J144" s="188"/>
      <c r="K144" s="106"/>
      <c r="L144" s="480" t="s">
        <v>22</v>
      </c>
      <c r="M144" s="481"/>
      <c r="N144" s="108"/>
      <c r="O144" s="482" t="str">
        <f>IF($N144="","",IF(リスト!$N$2="","",リスト!$N$2))</f>
        <v/>
      </c>
      <c r="P144" s="482"/>
      <c r="Q144" s="482"/>
      <c r="R144" s="474" t="str">
        <f t="shared" si="18"/>
        <v/>
      </c>
      <c r="S144" s="475"/>
      <c r="T144" s="105"/>
      <c r="U144" s="415" t="str">
        <f>IF($T144="","",IF(リスト!$O$2="","",リスト!$O$2))</f>
        <v/>
      </c>
      <c r="V144" s="415"/>
      <c r="W144" s="475"/>
      <c r="X144" s="475" t="str">
        <f t="shared" si="19"/>
        <v/>
      </c>
      <c r="Y144" s="483"/>
      <c r="Z144" s="107"/>
      <c r="AA144" s="142"/>
      <c r="AB144" s="143"/>
      <c r="AC144" s="144"/>
      <c r="AD144" s="209"/>
      <c r="AE144" s="204" t="str">
        <f t="shared" si="25"/>
        <v/>
      </c>
      <c r="AF144" s="104" t="str">
        <f t="shared" si="20"/>
        <v/>
      </c>
      <c r="AG144" s="198" t="str">
        <f t="shared" si="21"/>
        <v/>
      </c>
      <c r="AH144" s="199" t="str">
        <f t="shared" si="22"/>
        <v/>
      </c>
      <c r="AI144" s="198" t="str">
        <f t="shared" si="23"/>
        <v/>
      </c>
      <c r="AJ144" s="199" t="str">
        <f t="shared" si="24"/>
        <v/>
      </c>
    </row>
    <row r="145" spans="1:36" ht="21" customHeight="1" x14ac:dyDescent="0.15">
      <c r="A145" s="131">
        <v>137</v>
      </c>
      <c r="B145" s="476"/>
      <c r="C145" s="476"/>
      <c r="D145" s="477"/>
      <c r="E145" s="478"/>
      <c r="F145" s="477"/>
      <c r="G145" s="478"/>
      <c r="H145" s="479"/>
      <c r="I145" s="479"/>
      <c r="J145" s="188"/>
      <c r="K145" s="106"/>
      <c r="L145" s="480" t="s">
        <v>22</v>
      </c>
      <c r="M145" s="481"/>
      <c r="N145" s="108"/>
      <c r="O145" s="482" t="str">
        <f>IF($N145="","",IF(リスト!$N$2="","",リスト!$N$2))</f>
        <v/>
      </c>
      <c r="P145" s="482"/>
      <c r="Q145" s="482"/>
      <c r="R145" s="474" t="str">
        <f t="shared" si="18"/>
        <v/>
      </c>
      <c r="S145" s="475"/>
      <c r="T145" s="105"/>
      <c r="U145" s="415" t="str">
        <f>IF($T145="","",IF(リスト!$O$2="","",リスト!$O$2))</f>
        <v/>
      </c>
      <c r="V145" s="415"/>
      <c r="W145" s="475"/>
      <c r="X145" s="475" t="str">
        <f t="shared" si="19"/>
        <v/>
      </c>
      <c r="Y145" s="483"/>
      <c r="Z145" s="107"/>
      <c r="AA145" s="142"/>
      <c r="AB145" s="143"/>
      <c r="AC145" s="144"/>
      <c r="AD145" s="209"/>
      <c r="AE145" s="204" t="str">
        <f t="shared" si="25"/>
        <v/>
      </c>
      <c r="AF145" s="104" t="str">
        <f t="shared" si="20"/>
        <v/>
      </c>
      <c r="AG145" s="198" t="str">
        <f t="shared" si="21"/>
        <v/>
      </c>
      <c r="AH145" s="199" t="str">
        <f t="shared" si="22"/>
        <v/>
      </c>
      <c r="AI145" s="198" t="str">
        <f t="shared" si="23"/>
        <v/>
      </c>
      <c r="AJ145" s="199" t="str">
        <f t="shared" si="24"/>
        <v/>
      </c>
    </row>
    <row r="146" spans="1:36" ht="21" customHeight="1" x14ac:dyDescent="0.15">
      <c r="A146" s="131">
        <v>138</v>
      </c>
      <c r="B146" s="476"/>
      <c r="C146" s="476"/>
      <c r="D146" s="519"/>
      <c r="E146" s="479"/>
      <c r="F146" s="519"/>
      <c r="G146" s="479"/>
      <c r="H146" s="479"/>
      <c r="I146" s="479"/>
      <c r="J146" s="188"/>
      <c r="K146" s="106"/>
      <c r="L146" s="480" t="s">
        <v>22</v>
      </c>
      <c r="M146" s="481"/>
      <c r="N146" s="108"/>
      <c r="O146" s="482" t="str">
        <f>IF($N146="","",IF(リスト!$N$2="","",リスト!$N$2))</f>
        <v/>
      </c>
      <c r="P146" s="482"/>
      <c r="Q146" s="482"/>
      <c r="R146" s="474" t="str">
        <f t="shared" si="18"/>
        <v/>
      </c>
      <c r="S146" s="475"/>
      <c r="T146" s="105"/>
      <c r="U146" s="415" t="str">
        <f>IF($T146="","",IF(リスト!$O$2="","",リスト!$O$2))</f>
        <v/>
      </c>
      <c r="V146" s="415"/>
      <c r="W146" s="475"/>
      <c r="X146" s="475" t="str">
        <f t="shared" si="19"/>
        <v/>
      </c>
      <c r="Y146" s="483"/>
      <c r="Z146" s="107"/>
      <c r="AA146" s="142"/>
      <c r="AB146" s="143"/>
      <c r="AC146" s="144"/>
      <c r="AD146" s="209"/>
      <c r="AE146" s="204" t="str">
        <f t="shared" si="25"/>
        <v/>
      </c>
      <c r="AF146" s="104" t="str">
        <f t="shared" si="20"/>
        <v/>
      </c>
      <c r="AG146" s="198" t="str">
        <f t="shared" si="21"/>
        <v/>
      </c>
      <c r="AH146" s="199" t="str">
        <f t="shared" si="22"/>
        <v/>
      </c>
      <c r="AI146" s="198" t="str">
        <f t="shared" si="23"/>
        <v/>
      </c>
      <c r="AJ146" s="199" t="str">
        <f t="shared" si="24"/>
        <v/>
      </c>
    </row>
    <row r="147" spans="1:36" ht="21" customHeight="1" x14ac:dyDescent="0.15">
      <c r="A147" s="131">
        <v>139</v>
      </c>
      <c r="B147" s="476"/>
      <c r="C147" s="476"/>
      <c r="D147" s="477"/>
      <c r="E147" s="478"/>
      <c r="F147" s="477"/>
      <c r="G147" s="478"/>
      <c r="H147" s="479"/>
      <c r="I147" s="479"/>
      <c r="J147" s="188"/>
      <c r="K147" s="106"/>
      <c r="L147" s="480" t="s">
        <v>22</v>
      </c>
      <c r="M147" s="481"/>
      <c r="N147" s="108"/>
      <c r="O147" s="482" t="str">
        <f>IF($N147="","",IF(リスト!$N$2="","",リスト!$N$2))</f>
        <v/>
      </c>
      <c r="P147" s="482"/>
      <c r="Q147" s="482"/>
      <c r="R147" s="474" t="str">
        <f t="shared" si="18"/>
        <v/>
      </c>
      <c r="S147" s="475"/>
      <c r="T147" s="105"/>
      <c r="U147" s="415" t="str">
        <f>IF($T147="","",IF(リスト!$O$2="","",リスト!$O$2))</f>
        <v/>
      </c>
      <c r="V147" s="415"/>
      <c r="W147" s="475"/>
      <c r="X147" s="475" t="str">
        <f t="shared" si="19"/>
        <v/>
      </c>
      <c r="Y147" s="483"/>
      <c r="Z147" s="107"/>
      <c r="AA147" s="142"/>
      <c r="AB147" s="143"/>
      <c r="AC147" s="144"/>
      <c r="AD147" s="209"/>
      <c r="AE147" s="204" t="str">
        <f t="shared" si="25"/>
        <v/>
      </c>
      <c r="AF147" s="104" t="str">
        <f t="shared" si="20"/>
        <v/>
      </c>
      <c r="AG147" s="198" t="str">
        <f t="shared" si="21"/>
        <v/>
      </c>
      <c r="AH147" s="199" t="str">
        <f t="shared" si="22"/>
        <v/>
      </c>
      <c r="AI147" s="198" t="str">
        <f t="shared" si="23"/>
        <v/>
      </c>
      <c r="AJ147" s="199" t="str">
        <f t="shared" si="24"/>
        <v/>
      </c>
    </row>
    <row r="148" spans="1:36" ht="21" customHeight="1" thickBot="1" x14ac:dyDescent="0.2">
      <c r="A148" s="134">
        <v>140</v>
      </c>
      <c r="B148" s="484"/>
      <c r="C148" s="484"/>
      <c r="D148" s="520"/>
      <c r="E148" s="487"/>
      <c r="F148" s="520"/>
      <c r="G148" s="487"/>
      <c r="H148" s="487"/>
      <c r="I148" s="487"/>
      <c r="J148" s="189"/>
      <c r="K148" s="112"/>
      <c r="L148" s="488" t="s">
        <v>22</v>
      </c>
      <c r="M148" s="489"/>
      <c r="N148" s="127"/>
      <c r="O148" s="490" t="str">
        <f>IF($N148="","",IF(リスト!$N$2="","",リスト!$N$2))</f>
        <v/>
      </c>
      <c r="P148" s="490"/>
      <c r="Q148" s="490"/>
      <c r="R148" s="491" t="str">
        <f t="shared" si="18"/>
        <v/>
      </c>
      <c r="S148" s="424"/>
      <c r="T148" s="128"/>
      <c r="U148" s="423" t="str">
        <f>IF($T148="","",IF(リスト!$O$2="","",リスト!$O$2))</f>
        <v/>
      </c>
      <c r="V148" s="423"/>
      <c r="W148" s="424"/>
      <c r="X148" s="424" t="str">
        <f t="shared" si="19"/>
        <v/>
      </c>
      <c r="Y148" s="492"/>
      <c r="Z148" s="129"/>
      <c r="AA148" s="149"/>
      <c r="AB148" s="150"/>
      <c r="AC148" s="151"/>
      <c r="AD148" s="210"/>
      <c r="AE148" s="207" t="str">
        <f t="shared" si="25"/>
        <v/>
      </c>
      <c r="AF148" s="118" t="str">
        <f t="shared" si="20"/>
        <v/>
      </c>
      <c r="AG148" s="198" t="str">
        <f t="shared" si="21"/>
        <v/>
      </c>
      <c r="AH148" s="199" t="str">
        <f t="shared" si="22"/>
        <v/>
      </c>
      <c r="AI148" s="198" t="str">
        <f t="shared" si="23"/>
        <v/>
      </c>
      <c r="AJ148" s="199" t="str">
        <f t="shared" si="24"/>
        <v/>
      </c>
    </row>
    <row r="149" spans="1:36" ht="21" customHeight="1" x14ac:dyDescent="0.15">
      <c r="A149" s="133">
        <v>141</v>
      </c>
      <c r="B149" s="499"/>
      <c r="C149" s="499"/>
      <c r="D149" s="500"/>
      <c r="E149" s="501"/>
      <c r="F149" s="500"/>
      <c r="G149" s="501"/>
      <c r="H149" s="501"/>
      <c r="I149" s="501"/>
      <c r="J149" s="190"/>
      <c r="K149" s="91"/>
      <c r="L149" s="502" t="s">
        <v>22</v>
      </c>
      <c r="M149" s="503"/>
      <c r="N149" s="123"/>
      <c r="O149" s="504" t="str">
        <f>IF($N149="","",IF(リスト!$N$2="","",リスト!$N$2))</f>
        <v/>
      </c>
      <c r="P149" s="504"/>
      <c r="Q149" s="504"/>
      <c r="R149" s="505" t="str">
        <f t="shared" si="18"/>
        <v/>
      </c>
      <c r="S149" s="506"/>
      <c r="T149" s="124"/>
      <c r="U149" s="421" t="str">
        <f>IF($T149="","",IF(リスト!$O$2="","",リスト!$O$2))</f>
        <v/>
      </c>
      <c r="V149" s="421"/>
      <c r="W149" s="506"/>
      <c r="X149" s="506" t="str">
        <f t="shared" si="19"/>
        <v/>
      </c>
      <c r="Y149" s="507"/>
      <c r="Z149" s="125"/>
      <c r="AA149" s="145"/>
      <c r="AB149" s="146"/>
      <c r="AC149" s="147"/>
      <c r="AD149" s="211"/>
      <c r="AE149" s="206" t="str">
        <f t="shared" si="25"/>
        <v/>
      </c>
      <c r="AF149" s="113" t="str">
        <f t="shared" si="20"/>
        <v/>
      </c>
      <c r="AG149" s="198" t="str">
        <f t="shared" si="21"/>
        <v/>
      </c>
      <c r="AH149" s="199" t="str">
        <f t="shared" si="22"/>
        <v/>
      </c>
      <c r="AI149" s="198" t="str">
        <f t="shared" si="23"/>
        <v/>
      </c>
      <c r="AJ149" s="199" t="str">
        <f t="shared" si="24"/>
        <v/>
      </c>
    </row>
    <row r="150" spans="1:36" ht="21" customHeight="1" x14ac:dyDescent="0.15">
      <c r="A150" s="131">
        <v>142</v>
      </c>
      <c r="B150" s="476"/>
      <c r="C150" s="476"/>
      <c r="D150" s="477"/>
      <c r="E150" s="478"/>
      <c r="F150" s="477"/>
      <c r="G150" s="478"/>
      <c r="H150" s="479"/>
      <c r="I150" s="479"/>
      <c r="J150" s="188"/>
      <c r="K150" s="106"/>
      <c r="L150" s="480" t="s">
        <v>22</v>
      </c>
      <c r="M150" s="481"/>
      <c r="N150" s="108"/>
      <c r="O150" s="482" t="str">
        <f>IF($N150="","",IF(リスト!$N$2="","",リスト!$N$2))</f>
        <v/>
      </c>
      <c r="P150" s="482"/>
      <c r="Q150" s="482"/>
      <c r="R150" s="474" t="str">
        <f t="shared" si="18"/>
        <v/>
      </c>
      <c r="S150" s="475"/>
      <c r="T150" s="105"/>
      <c r="U150" s="415" t="str">
        <f>IF($T150="","",IF(リスト!$O$2="","",リスト!$O$2))</f>
        <v/>
      </c>
      <c r="V150" s="415"/>
      <c r="W150" s="475"/>
      <c r="X150" s="475" t="str">
        <f t="shared" si="19"/>
        <v/>
      </c>
      <c r="Y150" s="483"/>
      <c r="Z150" s="107"/>
      <c r="AA150" s="142"/>
      <c r="AB150" s="143"/>
      <c r="AC150" s="144"/>
      <c r="AD150" s="209"/>
      <c r="AE150" s="204" t="str">
        <f t="shared" si="25"/>
        <v/>
      </c>
      <c r="AF150" s="104" t="str">
        <f t="shared" si="20"/>
        <v/>
      </c>
      <c r="AG150" s="198" t="str">
        <f t="shared" si="21"/>
        <v/>
      </c>
      <c r="AH150" s="199" t="str">
        <f t="shared" si="22"/>
        <v/>
      </c>
      <c r="AI150" s="198" t="str">
        <f t="shared" si="23"/>
        <v/>
      </c>
      <c r="AJ150" s="199" t="str">
        <f t="shared" si="24"/>
        <v/>
      </c>
    </row>
    <row r="151" spans="1:36" ht="21" customHeight="1" x14ac:dyDescent="0.15">
      <c r="A151" s="131">
        <v>143</v>
      </c>
      <c r="B151" s="493"/>
      <c r="C151" s="493"/>
      <c r="D151" s="477"/>
      <c r="E151" s="478"/>
      <c r="F151" s="477"/>
      <c r="G151" s="478"/>
      <c r="H151" s="479"/>
      <c r="I151" s="479"/>
      <c r="J151" s="188"/>
      <c r="K151" s="106"/>
      <c r="L151" s="480" t="s">
        <v>22</v>
      </c>
      <c r="M151" s="481"/>
      <c r="N151" s="108"/>
      <c r="O151" s="482" t="str">
        <f>IF($N151="","",IF(リスト!$N$2="","",リスト!$N$2))</f>
        <v/>
      </c>
      <c r="P151" s="482"/>
      <c r="Q151" s="482"/>
      <c r="R151" s="474" t="str">
        <f t="shared" si="18"/>
        <v/>
      </c>
      <c r="S151" s="475"/>
      <c r="T151" s="105"/>
      <c r="U151" s="415" t="str">
        <f>IF($T151="","",IF(リスト!$O$2="","",リスト!$O$2))</f>
        <v/>
      </c>
      <c r="V151" s="415"/>
      <c r="W151" s="475"/>
      <c r="X151" s="475" t="str">
        <f t="shared" si="19"/>
        <v/>
      </c>
      <c r="Y151" s="483"/>
      <c r="Z151" s="107"/>
      <c r="AA151" s="142"/>
      <c r="AB151" s="143"/>
      <c r="AC151" s="144"/>
      <c r="AD151" s="209"/>
      <c r="AE151" s="204" t="str">
        <f t="shared" si="25"/>
        <v/>
      </c>
      <c r="AF151" s="104" t="str">
        <f t="shared" si="20"/>
        <v/>
      </c>
      <c r="AG151" s="198" t="str">
        <f t="shared" si="21"/>
        <v/>
      </c>
      <c r="AH151" s="199" t="str">
        <f t="shared" si="22"/>
        <v/>
      </c>
      <c r="AI151" s="198" t="str">
        <f t="shared" si="23"/>
        <v/>
      </c>
      <c r="AJ151" s="199" t="str">
        <f t="shared" si="24"/>
        <v/>
      </c>
    </row>
    <row r="152" spans="1:36" ht="21" customHeight="1" x14ac:dyDescent="0.15">
      <c r="A152" s="131">
        <v>144</v>
      </c>
      <c r="B152" s="476"/>
      <c r="C152" s="476"/>
      <c r="D152" s="477"/>
      <c r="E152" s="478"/>
      <c r="F152" s="477"/>
      <c r="G152" s="478"/>
      <c r="H152" s="479"/>
      <c r="I152" s="479"/>
      <c r="J152" s="188"/>
      <c r="K152" s="106"/>
      <c r="L152" s="480" t="s">
        <v>22</v>
      </c>
      <c r="M152" s="481"/>
      <c r="N152" s="108"/>
      <c r="O152" s="482" t="str">
        <f>IF($N152="","",IF(リスト!$N$2="","",リスト!$N$2))</f>
        <v/>
      </c>
      <c r="P152" s="482"/>
      <c r="Q152" s="482"/>
      <c r="R152" s="474" t="str">
        <f t="shared" si="18"/>
        <v/>
      </c>
      <c r="S152" s="475"/>
      <c r="T152" s="105"/>
      <c r="U152" s="415" t="str">
        <f>IF($T152="","",IF(リスト!$O$2="","",リスト!$O$2))</f>
        <v/>
      </c>
      <c r="V152" s="415"/>
      <c r="W152" s="475"/>
      <c r="X152" s="475" t="str">
        <f t="shared" si="19"/>
        <v/>
      </c>
      <c r="Y152" s="483"/>
      <c r="Z152" s="107"/>
      <c r="AA152" s="142"/>
      <c r="AB152" s="143"/>
      <c r="AC152" s="144"/>
      <c r="AD152" s="209"/>
      <c r="AE152" s="204" t="str">
        <f t="shared" si="25"/>
        <v/>
      </c>
      <c r="AF152" s="104" t="str">
        <f t="shared" si="20"/>
        <v/>
      </c>
      <c r="AG152" s="198" t="str">
        <f t="shared" si="21"/>
        <v/>
      </c>
      <c r="AH152" s="199" t="str">
        <f t="shared" si="22"/>
        <v/>
      </c>
      <c r="AI152" s="198" t="str">
        <f t="shared" si="23"/>
        <v/>
      </c>
      <c r="AJ152" s="199" t="str">
        <f t="shared" si="24"/>
        <v/>
      </c>
    </row>
    <row r="153" spans="1:36" ht="21" customHeight="1" x14ac:dyDescent="0.15">
      <c r="A153" s="131">
        <v>145</v>
      </c>
      <c r="B153" s="476"/>
      <c r="C153" s="476"/>
      <c r="D153" s="477"/>
      <c r="E153" s="478"/>
      <c r="F153" s="477"/>
      <c r="G153" s="478"/>
      <c r="H153" s="479"/>
      <c r="I153" s="479"/>
      <c r="J153" s="188"/>
      <c r="K153" s="106"/>
      <c r="L153" s="480" t="s">
        <v>22</v>
      </c>
      <c r="M153" s="481"/>
      <c r="N153" s="108"/>
      <c r="O153" s="482" t="str">
        <f>IF($N153="","",IF(リスト!$N$2="","",リスト!$N$2))</f>
        <v/>
      </c>
      <c r="P153" s="482"/>
      <c r="Q153" s="482"/>
      <c r="R153" s="474" t="str">
        <f t="shared" si="18"/>
        <v/>
      </c>
      <c r="S153" s="475"/>
      <c r="T153" s="105"/>
      <c r="U153" s="415" t="str">
        <f>IF($T153="","",IF(リスト!$O$2="","",リスト!$O$2))</f>
        <v/>
      </c>
      <c r="V153" s="415"/>
      <c r="W153" s="475"/>
      <c r="X153" s="475" t="str">
        <f t="shared" si="19"/>
        <v/>
      </c>
      <c r="Y153" s="483"/>
      <c r="Z153" s="107"/>
      <c r="AA153" s="142"/>
      <c r="AB153" s="143"/>
      <c r="AC153" s="144"/>
      <c r="AD153" s="209"/>
      <c r="AE153" s="204" t="str">
        <f t="shared" si="25"/>
        <v/>
      </c>
      <c r="AF153" s="104" t="str">
        <f t="shared" si="20"/>
        <v/>
      </c>
      <c r="AG153" s="198" t="str">
        <f t="shared" si="21"/>
        <v/>
      </c>
      <c r="AH153" s="199" t="str">
        <f t="shared" si="22"/>
        <v/>
      </c>
      <c r="AI153" s="198" t="str">
        <f t="shared" si="23"/>
        <v/>
      </c>
      <c r="AJ153" s="199" t="str">
        <f t="shared" si="24"/>
        <v/>
      </c>
    </row>
    <row r="154" spans="1:36" ht="21" customHeight="1" x14ac:dyDescent="0.15">
      <c r="A154" s="131">
        <v>146</v>
      </c>
      <c r="B154" s="476"/>
      <c r="C154" s="476"/>
      <c r="D154" s="477"/>
      <c r="E154" s="478"/>
      <c r="F154" s="477"/>
      <c r="G154" s="478"/>
      <c r="H154" s="479"/>
      <c r="I154" s="479"/>
      <c r="J154" s="188"/>
      <c r="K154" s="106"/>
      <c r="L154" s="480" t="s">
        <v>22</v>
      </c>
      <c r="M154" s="481"/>
      <c r="N154" s="108"/>
      <c r="O154" s="482" t="str">
        <f>IF($N154="","",IF(リスト!$N$2="","",リスト!$N$2))</f>
        <v/>
      </c>
      <c r="P154" s="482"/>
      <c r="Q154" s="482"/>
      <c r="R154" s="474" t="str">
        <f t="shared" si="18"/>
        <v/>
      </c>
      <c r="S154" s="475"/>
      <c r="T154" s="105"/>
      <c r="U154" s="415" t="str">
        <f>IF($T154="","",IF(リスト!$O$2="","",リスト!$O$2))</f>
        <v/>
      </c>
      <c r="V154" s="415"/>
      <c r="W154" s="475"/>
      <c r="X154" s="475" t="str">
        <f t="shared" si="19"/>
        <v/>
      </c>
      <c r="Y154" s="483"/>
      <c r="Z154" s="107"/>
      <c r="AA154" s="142"/>
      <c r="AB154" s="143"/>
      <c r="AC154" s="144"/>
      <c r="AD154" s="209"/>
      <c r="AE154" s="204" t="str">
        <f t="shared" si="25"/>
        <v/>
      </c>
      <c r="AF154" s="104" t="str">
        <f t="shared" si="20"/>
        <v/>
      </c>
      <c r="AG154" s="198" t="str">
        <f t="shared" si="21"/>
        <v/>
      </c>
      <c r="AH154" s="199" t="str">
        <f t="shared" si="22"/>
        <v/>
      </c>
      <c r="AI154" s="198" t="str">
        <f t="shared" si="23"/>
        <v/>
      </c>
      <c r="AJ154" s="199" t="str">
        <f t="shared" si="24"/>
        <v/>
      </c>
    </row>
    <row r="155" spans="1:36" ht="21" customHeight="1" x14ac:dyDescent="0.15">
      <c r="A155" s="131">
        <v>147</v>
      </c>
      <c r="B155" s="476"/>
      <c r="C155" s="476"/>
      <c r="D155" s="477"/>
      <c r="E155" s="478"/>
      <c r="F155" s="477"/>
      <c r="G155" s="478"/>
      <c r="H155" s="479"/>
      <c r="I155" s="479"/>
      <c r="J155" s="188"/>
      <c r="K155" s="106"/>
      <c r="L155" s="480" t="s">
        <v>22</v>
      </c>
      <c r="M155" s="481"/>
      <c r="N155" s="108"/>
      <c r="O155" s="482" t="str">
        <f>IF($N155="","",IF(リスト!$N$2="","",リスト!$N$2))</f>
        <v/>
      </c>
      <c r="P155" s="482"/>
      <c r="Q155" s="482"/>
      <c r="R155" s="474" t="str">
        <f t="shared" si="18"/>
        <v/>
      </c>
      <c r="S155" s="475"/>
      <c r="T155" s="105"/>
      <c r="U155" s="415" t="str">
        <f>IF($T155="","",IF(リスト!$O$2="","",リスト!$O$2))</f>
        <v/>
      </c>
      <c r="V155" s="415"/>
      <c r="W155" s="475"/>
      <c r="X155" s="475" t="str">
        <f t="shared" si="19"/>
        <v/>
      </c>
      <c r="Y155" s="483"/>
      <c r="Z155" s="107"/>
      <c r="AA155" s="142"/>
      <c r="AB155" s="143"/>
      <c r="AC155" s="144"/>
      <c r="AD155" s="209"/>
      <c r="AE155" s="204" t="str">
        <f t="shared" si="25"/>
        <v/>
      </c>
      <c r="AF155" s="104" t="str">
        <f t="shared" si="20"/>
        <v/>
      </c>
      <c r="AG155" s="198" t="str">
        <f t="shared" si="21"/>
        <v/>
      </c>
      <c r="AH155" s="199" t="str">
        <f t="shared" si="22"/>
        <v/>
      </c>
      <c r="AI155" s="198" t="str">
        <f t="shared" si="23"/>
        <v/>
      </c>
      <c r="AJ155" s="199" t="str">
        <f t="shared" si="24"/>
        <v/>
      </c>
    </row>
    <row r="156" spans="1:36" ht="21" customHeight="1" x14ac:dyDescent="0.15">
      <c r="A156" s="131">
        <v>148</v>
      </c>
      <c r="B156" s="476"/>
      <c r="C156" s="476"/>
      <c r="D156" s="477"/>
      <c r="E156" s="478"/>
      <c r="F156" s="477"/>
      <c r="G156" s="478"/>
      <c r="H156" s="479"/>
      <c r="I156" s="479"/>
      <c r="J156" s="188"/>
      <c r="K156" s="106"/>
      <c r="L156" s="480" t="s">
        <v>22</v>
      </c>
      <c r="M156" s="481"/>
      <c r="N156" s="108"/>
      <c r="O156" s="482" t="str">
        <f>IF($N156="","",IF(リスト!$N$2="","",リスト!$N$2))</f>
        <v/>
      </c>
      <c r="P156" s="482"/>
      <c r="Q156" s="482"/>
      <c r="R156" s="474" t="str">
        <f t="shared" si="18"/>
        <v/>
      </c>
      <c r="S156" s="475"/>
      <c r="T156" s="105"/>
      <c r="U156" s="415" t="str">
        <f>IF($T156="","",IF(リスト!$O$2="","",リスト!$O$2))</f>
        <v/>
      </c>
      <c r="V156" s="415"/>
      <c r="W156" s="475"/>
      <c r="X156" s="475" t="str">
        <f t="shared" si="19"/>
        <v/>
      </c>
      <c r="Y156" s="483"/>
      <c r="Z156" s="107"/>
      <c r="AA156" s="142"/>
      <c r="AB156" s="143"/>
      <c r="AC156" s="144"/>
      <c r="AD156" s="209"/>
      <c r="AE156" s="204" t="str">
        <f t="shared" si="25"/>
        <v/>
      </c>
      <c r="AF156" s="104" t="str">
        <f t="shared" si="20"/>
        <v/>
      </c>
      <c r="AG156" s="198" t="str">
        <f t="shared" si="21"/>
        <v/>
      </c>
      <c r="AH156" s="199" t="str">
        <f t="shared" si="22"/>
        <v/>
      </c>
      <c r="AI156" s="198" t="str">
        <f t="shared" si="23"/>
        <v/>
      </c>
      <c r="AJ156" s="199" t="str">
        <f t="shared" si="24"/>
        <v/>
      </c>
    </row>
    <row r="157" spans="1:36" ht="21" customHeight="1" x14ac:dyDescent="0.15">
      <c r="A157" s="131">
        <v>149</v>
      </c>
      <c r="B157" s="476"/>
      <c r="C157" s="476"/>
      <c r="D157" s="477"/>
      <c r="E157" s="478"/>
      <c r="F157" s="477"/>
      <c r="G157" s="478"/>
      <c r="H157" s="479"/>
      <c r="I157" s="479"/>
      <c r="J157" s="188"/>
      <c r="K157" s="106"/>
      <c r="L157" s="480" t="s">
        <v>22</v>
      </c>
      <c r="M157" s="481"/>
      <c r="N157" s="108"/>
      <c r="O157" s="482" t="str">
        <f>IF($N157="","",IF(リスト!$N$2="","",リスト!$N$2))</f>
        <v/>
      </c>
      <c r="P157" s="482"/>
      <c r="Q157" s="482"/>
      <c r="R157" s="474" t="str">
        <f t="shared" si="18"/>
        <v/>
      </c>
      <c r="S157" s="475"/>
      <c r="T157" s="105"/>
      <c r="U157" s="415" t="str">
        <f>IF($T157="","",IF(リスト!$O$2="","",リスト!$O$2))</f>
        <v/>
      </c>
      <c r="V157" s="415"/>
      <c r="W157" s="475"/>
      <c r="X157" s="475" t="str">
        <f t="shared" si="19"/>
        <v/>
      </c>
      <c r="Y157" s="483"/>
      <c r="Z157" s="107"/>
      <c r="AA157" s="142"/>
      <c r="AB157" s="143"/>
      <c r="AC157" s="144"/>
      <c r="AD157" s="209"/>
      <c r="AE157" s="204" t="str">
        <f t="shared" si="25"/>
        <v/>
      </c>
      <c r="AF157" s="104" t="str">
        <f t="shared" si="20"/>
        <v/>
      </c>
      <c r="AG157" s="198" t="str">
        <f t="shared" si="21"/>
        <v/>
      </c>
      <c r="AH157" s="199" t="str">
        <f t="shared" si="22"/>
        <v/>
      </c>
      <c r="AI157" s="198" t="str">
        <f t="shared" si="23"/>
        <v/>
      </c>
      <c r="AJ157" s="199" t="str">
        <f t="shared" si="24"/>
        <v/>
      </c>
    </row>
    <row r="158" spans="1:36" ht="21" customHeight="1" thickBot="1" x14ac:dyDescent="0.2">
      <c r="A158" s="134">
        <v>150</v>
      </c>
      <c r="B158" s="484"/>
      <c r="C158" s="484"/>
      <c r="D158" s="485"/>
      <c r="E158" s="486"/>
      <c r="F158" s="485"/>
      <c r="G158" s="486"/>
      <c r="H158" s="487"/>
      <c r="I158" s="487"/>
      <c r="J158" s="189"/>
      <c r="K158" s="112"/>
      <c r="L158" s="488" t="s">
        <v>22</v>
      </c>
      <c r="M158" s="489"/>
      <c r="N158" s="127"/>
      <c r="O158" s="490" t="str">
        <f>IF($N158="","",IF(リスト!$N$2="","",リスト!$N$2))</f>
        <v/>
      </c>
      <c r="P158" s="490"/>
      <c r="Q158" s="490"/>
      <c r="R158" s="491" t="str">
        <f t="shared" si="18"/>
        <v/>
      </c>
      <c r="S158" s="424"/>
      <c r="T158" s="128"/>
      <c r="U158" s="423" t="str">
        <f>IF($T158="","",IF(リスト!$O$2="","",リスト!$O$2))</f>
        <v/>
      </c>
      <c r="V158" s="423"/>
      <c r="W158" s="424"/>
      <c r="X158" s="424" t="str">
        <f t="shared" si="19"/>
        <v/>
      </c>
      <c r="Y158" s="492"/>
      <c r="Z158" s="129"/>
      <c r="AA158" s="149"/>
      <c r="AB158" s="150"/>
      <c r="AC158" s="151"/>
      <c r="AD158" s="210"/>
      <c r="AE158" s="207" t="str">
        <f t="shared" si="25"/>
        <v/>
      </c>
      <c r="AF158" s="114" t="str">
        <f t="shared" si="20"/>
        <v/>
      </c>
      <c r="AG158" s="198" t="str">
        <f t="shared" si="21"/>
        <v/>
      </c>
      <c r="AH158" s="199" t="str">
        <f t="shared" si="22"/>
        <v/>
      </c>
      <c r="AI158" s="198" t="str">
        <f t="shared" si="23"/>
        <v/>
      </c>
      <c r="AJ158" s="199" t="str">
        <f t="shared" si="24"/>
        <v/>
      </c>
    </row>
    <row r="159" spans="1:36" ht="21" customHeight="1" x14ac:dyDescent="0.15">
      <c r="A159" s="133">
        <v>151</v>
      </c>
      <c r="B159" s="499"/>
      <c r="C159" s="499"/>
      <c r="D159" s="500"/>
      <c r="E159" s="501"/>
      <c r="F159" s="500"/>
      <c r="G159" s="501"/>
      <c r="H159" s="501"/>
      <c r="I159" s="501"/>
      <c r="J159" s="190"/>
      <c r="K159" s="91"/>
      <c r="L159" s="502" t="s">
        <v>22</v>
      </c>
      <c r="M159" s="503"/>
      <c r="N159" s="123"/>
      <c r="O159" s="504" t="str">
        <f>IF($N159="","",IF(リスト!$N$2="","",リスト!$N$2))</f>
        <v/>
      </c>
      <c r="P159" s="504"/>
      <c r="Q159" s="504"/>
      <c r="R159" s="505" t="str">
        <f t="shared" si="18"/>
        <v/>
      </c>
      <c r="S159" s="506"/>
      <c r="T159" s="124"/>
      <c r="U159" s="421" t="str">
        <f>IF($T159="","",IF(リスト!$O$2="","",リスト!$O$2))</f>
        <v/>
      </c>
      <c r="V159" s="421"/>
      <c r="W159" s="506"/>
      <c r="X159" s="506" t="str">
        <f t="shared" si="19"/>
        <v/>
      </c>
      <c r="Y159" s="507"/>
      <c r="Z159" s="125"/>
      <c r="AA159" s="145"/>
      <c r="AB159" s="146"/>
      <c r="AC159" s="147"/>
      <c r="AD159" s="211"/>
      <c r="AE159" s="206" t="str">
        <f t="shared" si="25"/>
        <v/>
      </c>
      <c r="AF159" s="113" t="str">
        <f t="shared" si="20"/>
        <v/>
      </c>
      <c r="AG159" s="198" t="str">
        <f t="shared" si="21"/>
        <v/>
      </c>
      <c r="AH159" s="199" t="str">
        <f t="shared" si="22"/>
        <v/>
      </c>
      <c r="AI159" s="198" t="str">
        <f t="shared" si="23"/>
        <v/>
      </c>
      <c r="AJ159" s="199" t="str">
        <f t="shared" si="24"/>
        <v/>
      </c>
    </row>
    <row r="160" spans="1:36" ht="21" customHeight="1" x14ac:dyDescent="0.15">
      <c r="A160" s="131">
        <v>152</v>
      </c>
      <c r="B160" s="476"/>
      <c r="C160" s="476"/>
      <c r="D160" s="477"/>
      <c r="E160" s="478"/>
      <c r="F160" s="477"/>
      <c r="G160" s="478"/>
      <c r="H160" s="479"/>
      <c r="I160" s="479"/>
      <c r="J160" s="188"/>
      <c r="K160" s="106"/>
      <c r="L160" s="480" t="s">
        <v>22</v>
      </c>
      <c r="M160" s="481"/>
      <c r="N160" s="108"/>
      <c r="O160" s="482" t="str">
        <f>IF($N160="","",IF(リスト!$N$2="","",リスト!$N$2))</f>
        <v/>
      </c>
      <c r="P160" s="482"/>
      <c r="Q160" s="482"/>
      <c r="R160" s="474" t="str">
        <f t="shared" si="18"/>
        <v/>
      </c>
      <c r="S160" s="475"/>
      <c r="T160" s="105"/>
      <c r="U160" s="415" t="str">
        <f>IF($T160="","",IF(リスト!$O$2="","",リスト!$O$2))</f>
        <v/>
      </c>
      <c r="V160" s="415"/>
      <c r="W160" s="475"/>
      <c r="X160" s="475" t="str">
        <f t="shared" si="19"/>
        <v/>
      </c>
      <c r="Y160" s="483"/>
      <c r="Z160" s="107"/>
      <c r="AA160" s="142"/>
      <c r="AB160" s="143"/>
      <c r="AC160" s="144"/>
      <c r="AD160" s="209"/>
      <c r="AE160" s="204" t="str">
        <f t="shared" si="25"/>
        <v/>
      </c>
      <c r="AF160" s="104" t="str">
        <f t="shared" si="20"/>
        <v/>
      </c>
      <c r="AG160" s="198" t="str">
        <f t="shared" si="21"/>
        <v/>
      </c>
      <c r="AH160" s="199" t="str">
        <f t="shared" si="22"/>
        <v/>
      </c>
      <c r="AI160" s="198" t="str">
        <f t="shared" si="23"/>
        <v/>
      </c>
      <c r="AJ160" s="199" t="str">
        <f t="shared" si="24"/>
        <v/>
      </c>
    </row>
    <row r="161" spans="1:36" ht="21" customHeight="1" x14ac:dyDescent="0.15">
      <c r="A161" s="131">
        <v>153</v>
      </c>
      <c r="B161" s="476"/>
      <c r="C161" s="476"/>
      <c r="D161" s="477"/>
      <c r="E161" s="478"/>
      <c r="F161" s="477"/>
      <c r="G161" s="478"/>
      <c r="H161" s="479"/>
      <c r="I161" s="479"/>
      <c r="J161" s="188"/>
      <c r="K161" s="106"/>
      <c r="L161" s="480" t="s">
        <v>22</v>
      </c>
      <c r="M161" s="481"/>
      <c r="N161" s="108"/>
      <c r="O161" s="482" t="str">
        <f>IF($N161="","",IF(リスト!$N$2="","",リスト!$N$2))</f>
        <v/>
      </c>
      <c r="P161" s="482"/>
      <c r="Q161" s="482"/>
      <c r="R161" s="474" t="str">
        <f t="shared" si="18"/>
        <v/>
      </c>
      <c r="S161" s="475"/>
      <c r="T161" s="105"/>
      <c r="U161" s="415" t="str">
        <f>IF($T161="","",IF(リスト!$O$2="","",リスト!$O$2))</f>
        <v/>
      </c>
      <c r="V161" s="415"/>
      <c r="W161" s="475"/>
      <c r="X161" s="475" t="str">
        <f t="shared" si="19"/>
        <v/>
      </c>
      <c r="Y161" s="483"/>
      <c r="Z161" s="107"/>
      <c r="AA161" s="142"/>
      <c r="AB161" s="143"/>
      <c r="AC161" s="144"/>
      <c r="AD161" s="209"/>
      <c r="AE161" s="204" t="str">
        <f t="shared" si="25"/>
        <v/>
      </c>
      <c r="AF161" s="104" t="str">
        <f t="shared" si="20"/>
        <v/>
      </c>
      <c r="AG161" s="198" t="str">
        <f t="shared" si="21"/>
        <v/>
      </c>
      <c r="AH161" s="199" t="str">
        <f t="shared" si="22"/>
        <v/>
      </c>
      <c r="AI161" s="198" t="str">
        <f t="shared" si="23"/>
        <v/>
      </c>
      <c r="AJ161" s="199" t="str">
        <f t="shared" si="24"/>
        <v/>
      </c>
    </row>
    <row r="162" spans="1:36" ht="21" customHeight="1" x14ac:dyDescent="0.15">
      <c r="A162" s="131">
        <v>154</v>
      </c>
      <c r="B162" s="476"/>
      <c r="C162" s="476"/>
      <c r="D162" s="477"/>
      <c r="E162" s="478"/>
      <c r="F162" s="477"/>
      <c r="G162" s="478"/>
      <c r="H162" s="479"/>
      <c r="I162" s="479"/>
      <c r="J162" s="188"/>
      <c r="K162" s="106"/>
      <c r="L162" s="480" t="s">
        <v>22</v>
      </c>
      <c r="M162" s="481"/>
      <c r="N162" s="108"/>
      <c r="O162" s="482" t="str">
        <f>IF($N162="","",IF(リスト!$N$2="","",リスト!$N$2))</f>
        <v/>
      </c>
      <c r="P162" s="482"/>
      <c r="Q162" s="482"/>
      <c r="R162" s="474" t="str">
        <f t="shared" si="18"/>
        <v/>
      </c>
      <c r="S162" s="475"/>
      <c r="T162" s="105"/>
      <c r="U162" s="415" t="str">
        <f>IF($T162="","",IF(リスト!$O$2="","",リスト!$O$2))</f>
        <v/>
      </c>
      <c r="V162" s="415"/>
      <c r="W162" s="475"/>
      <c r="X162" s="475" t="str">
        <f t="shared" si="19"/>
        <v/>
      </c>
      <c r="Y162" s="483"/>
      <c r="Z162" s="107"/>
      <c r="AA162" s="142"/>
      <c r="AB162" s="143"/>
      <c r="AC162" s="144"/>
      <c r="AD162" s="209"/>
      <c r="AE162" s="204" t="str">
        <f t="shared" si="25"/>
        <v/>
      </c>
      <c r="AF162" s="104" t="str">
        <f t="shared" si="20"/>
        <v/>
      </c>
      <c r="AG162" s="198" t="str">
        <f t="shared" si="21"/>
        <v/>
      </c>
      <c r="AH162" s="199" t="str">
        <f t="shared" si="22"/>
        <v/>
      </c>
      <c r="AI162" s="198" t="str">
        <f t="shared" si="23"/>
        <v/>
      </c>
      <c r="AJ162" s="199" t="str">
        <f t="shared" si="24"/>
        <v/>
      </c>
    </row>
    <row r="163" spans="1:36" ht="21" customHeight="1" x14ac:dyDescent="0.15">
      <c r="A163" s="131">
        <v>155</v>
      </c>
      <c r="B163" s="476"/>
      <c r="C163" s="476"/>
      <c r="D163" s="477"/>
      <c r="E163" s="478"/>
      <c r="F163" s="477"/>
      <c r="G163" s="478"/>
      <c r="H163" s="479"/>
      <c r="I163" s="479"/>
      <c r="J163" s="188"/>
      <c r="K163" s="106"/>
      <c r="L163" s="480" t="s">
        <v>22</v>
      </c>
      <c r="M163" s="481"/>
      <c r="N163" s="108"/>
      <c r="O163" s="482" t="str">
        <f>IF($N163="","",IF(リスト!$N$2="","",リスト!$N$2))</f>
        <v/>
      </c>
      <c r="P163" s="482"/>
      <c r="Q163" s="482"/>
      <c r="R163" s="474" t="str">
        <f t="shared" si="18"/>
        <v/>
      </c>
      <c r="S163" s="475"/>
      <c r="T163" s="105"/>
      <c r="U163" s="415" t="str">
        <f>IF($T163="","",IF(リスト!$O$2="","",リスト!$O$2))</f>
        <v/>
      </c>
      <c r="V163" s="415"/>
      <c r="W163" s="475"/>
      <c r="X163" s="475" t="str">
        <f t="shared" si="19"/>
        <v/>
      </c>
      <c r="Y163" s="483"/>
      <c r="Z163" s="107"/>
      <c r="AA163" s="142"/>
      <c r="AB163" s="143"/>
      <c r="AC163" s="144"/>
      <c r="AD163" s="209"/>
      <c r="AE163" s="204" t="str">
        <f t="shared" si="25"/>
        <v/>
      </c>
      <c r="AF163" s="104" t="str">
        <f t="shared" si="20"/>
        <v/>
      </c>
      <c r="AG163" s="198" t="str">
        <f t="shared" si="21"/>
        <v/>
      </c>
      <c r="AH163" s="199" t="str">
        <f t="shared" si="22"/>
        <v/>
      </c>
      <c r="AI163" s="198" t="str">
        <f t="shared" si="23"/>
        <v/>
      </c>
      <c r="AJ163" s="199" t="str">
        <f t="shared" si="24"/>
        <v/>
      </c>
    </row>
    <row r="164" spans="1:36" ht="21" customHeight="1" x14ac:dyDescent="0.15">
      <c r="A164" s="131">
        <v>156</v>
      </c>
      <c r="B164" s="476"/>
      <c r="C164" s="476"/>
      <c r="D164" s="477"/>
      <c r="E164" s="478"/>
      <c r="F164" s="477"/>
      <c r="G164" s="478"/>
      <c r="H164" s="479"/>
      <c r="I164" s="479"/>
      <c r="J164" s="188"/>
      <c r="K164" s="106"/>
      <c r="L164" s="480" t="s">
        <v>22</v>
      </c>
      <c r="M164" s="481"/>
      <c r="N164" s="108"/>
      <c r="O164" s="482" t="str">
        <f>IF($N164="","",IF(リスト!$N$2="","",リスト!$N$2))</f>
        <v/>
      </c>
      <c r="P164" s="482"/>
      <c r="Q164" s="482"/>
      <c r="R164" s="474" t="str">
        <f t="shared" si="18"/>
        <v/>
      </c>
      <c r="S164" s="475"/>
      <c r="T164" s="105"/>
      <c r="U164" s="415" t="str">
        <f>IF($T164="","",IF(リスト!$O$2="","",リスト!$O$2))</f>
        <v/>
      </c>
      <c r="V164" s="415"/>
      <c r="W164" s="475"/>
      <c r="X164" s="475" t="str">
        <f t="shared" si="19"/>
        <v/>
      </c>
      <c r="Y164" s="483"/>
      <c r="Z164" s="107"/>
      <c r="AA164" s="142"/>
      <c r="AB164" s="143"/>
      <c r="AC164" s="144"/>
      <c r="AD164" s="209"/>
      <c r="AE164" s="204" t="str">
        <f t="shared" si="25"/>
        <v/>
      </c>
      <c r="AF164" s="104" t="str">
        <f t="shared" si="20"/>
        <v/>
      </c>
      <c r="AG164" s="198" t="str">
        <f t="shared" si="21"/>
        <v/>
      </c>
      <c r="AH164" s="199" t="str">
        <f t="shared" si="22"/>
        <v/>
      </c>
      <c r="AI164" s="198" t="str">
        <f t="shared" si="23"/>
        <v/>
      </c>
      <c r="AJ164" s="199" t="str">
        <f t="shared" si="24"/>
        <v/>
      </c>
    </row>
    <row r="165" spans="1:36" ht="21" customHeight="1" x14ac:dyDescent="0.15">
      <c r="A165" s="131">
        <v>157</v>
      </c>
      <c r="B165" s="476"/>
      <c r="C165" s="476"/>
      <c r="D165" s="477"/>
      <c r="E165" s="478"/>
      <c r="F165" s="477"/>
      <c r="G165" s="478"/>
      <c r="H165" s="479"/>
      <c r="I165" s="479"/>
      <c r="J165" s="188"/>
      <c r="K165" s="106"/>
      <c r="L165" s="480" t="s">
        <v>22</v>
      </c>
      <c r="M165" s="481"/>
      <c r="N165" s="108"/>
      <c r="O165" s="482" t="str">
        <f>IF($N165="","",IF(リスト!$N$2="","",リスト!$N$2))</f>
        <v/>
      </c>
      <c r="P165" s="482"/>
      <c r="Q165" s="482"/>
      <c r="R165" s="474" t="str">
        <f t="shared" si="18"/>
        <v/>
      </c>
      <c r="S165" s="475"/>
      <c r="T165" s="105"/>
      <c r="U165" s="415" t="str">
        <f>IF($T165="","",IF(リスト!$O$2="","",リスト!$O$2))</f>
        <v/>
      </c>
      <c r="V165" s="415"/>
      <c r="W165" s="475"/>
      <c r="X165" s="475" t="str">
        <f t="shared" si="19"/>
        <v/>
      </c>
      <c r="Y165" s="483"/>
      <c r="Z165" s="107"/>
      <c r="AA165" s="142"/>
      <c r="AB165" s="143"/>
      <c r="AC165" s="144"/>
      <c r="AD165" s="209"/>
      <c r="AE165" s="204" t="str">
        <f t="shared" si="25"/>
        <v/>
      </c>
      <c r="AF165" s="104" t="str">
        <f t="shared" si="20"/>
        <v/>
      </c>
      <c r="AG165" s="198" t="str">
        <f t="shared" si="21"/>
        <v/>
      </c>
      <c r="AH165" s="199" t="str">
        <f t="shared" si="22"/>
        <v/>
      </c>
      <c r="AI165" s="198" t="str">
        <f t="shared" si="23"/>
        <v/>
      </c>
      <c r="AJ165" s="199" t="str">
        <f t="shared" si="24"/>
        <v/>
      </c>
    </row>
    <row r="166" spans="1:36" ht="21" customHeight="1" x14ac:dyDescent="0.15">
      <c r="A166" s="131">
        <v>158</v>
      </c>
      <c r="B166" s="476"/>
      <c r="C166" s="476"/>
      <c r="D166" s="477"/>
      <c r="E166" s="478"/>
      <c r="F166" s="477"/>
      <c r="G166" s="478"/>
      <c r="H166" s="479"/>
      <c r="I166" s="479"/>
      <c r="J166" s="188"/>
      <c r="K166" s="106"/>
      <c r="L166" s="480" t="s">
        <v>22</v>
      </c>
      <c r="M166" s="481"/>
      <c r="N166" s="108"/>
      <c r="O166" s="482" t="str">
        <f>IF($N166="","",IF(リスト!$N$2="","",リスト!$N$2))</f>
        <v/>
      </c>
      <c r="P166" s="482"/>
      <c r="Q166" s="482"/>
      <c r="R166" s="474" t="str">
        <f t="shared" si="18"/>
        <v/>
      </c>
      <c r="S166" s="475"/>
      <c r="T166" s="105"/>
      <c r="U166" s="415" t="str">
        <f>IF($T166="","",IF(リスト!$O$2="","",リスト!$O$2))</f>
        <v/>
      </c>
      <c r="V166" s="415"/>
      <c r="W166" s="475"/>
      <c r="X166" s="475" t="str">
        <f t="shared" si="19"/>
        <v/>
      </c>
      <c r="Y166" s="483"/>
      <c r="Z166" s="107"/>
      <c r="AA166" s="142"/>
      <c r="AB166" s="143"/>
      <c r="AC166" s="144"/>
      <c r="AD166" s="209"/>
      <c r="AE166" s="204" t="str">
        <f t="shared" si="25"/>
        <v/>
      </c>
      <c r="AF166" s="104" t="str">
        <f t="shared" si="20"/>
        <v/>
      </c>
      <c r="AG166" s="198" t="str">
        <f t="shared" si="21"/>
        <v/>
      </c>
      <c r="AH166" s="199" t="str">
        <f t="shared" si="22"/>
        <v/>
      </c>
      <c r="AI166" s="198" t="str">
        <f t="shared" si="23"/>
        <v/>
      </c>
      <c r="AJ166" s="199" t="str">
        <f t="shared" si="24"/>
        <v/>
      </c>
    </row>
    <row r="167" spans="1:36" ht="21" customHeight="1" x14ac:dyDescent="0.15">
      <c r="A167" s="131">
        <v>159</v>
      </c>
      <c r="B167" s="476"/>
      <c r="C167" s="476"/>
      <c r="D167" s="477"/>
      <c r="E167" s="478"/>
      <c r="F167" s="477"/>
      <c r="G167" s="478"/>
      <c r="H167" s="479"/>
      <c r="I167" s="479"/>
      <c r="J167" s="188"/>
      <c r="K167" s="106"/>
      <c r="L167" s="480" t="s">
        <v>22</v>
      </c>
      <c r="M167" s="481"/>
      <c r="N167" s="108"/>
      <c r="O167" s="482" t="str">
        <f>IF($N167="","",IF(リスト!$N$2="","",リスト!$N$2))</f>
        <v/>
      </c>
      <c r="P167" s="482"/>
      <c r="Q167" s="482"/>
      <c r="R167" s="474" t="str">
        <f t="shared" si="18"/>
        <v/>
      </c>
      <c r="S167" s="475"/>
      <c r="T167" s="105"/>
      <c r="U167" s="415" t="str">
        <f>IF($T167="","",IF(リスト!$O$2="","",リスト!$O$2))</f>
        <v/>
      </c>
      <c r="V167" s="415"/>
      <c r="W167" s="475"/>
      <c r="X167" s="475" t="str">
        <f t="shared" si="19"/>
        <v/>
      </c>
      <c r="Y167" s="483"/>
      <c r="Z167" s="107"/>
      <c r="AA167" s="142"/>
      <c r="AB167" s="143"/>
      <c r="AC167" s="144"/>
      <c r="AD167" s="209"/>
      <c r="AE167" s="204" t="str">
        <f t="shared" si="25"/>
        <v/>
      </c>
      <c r="AF167" s="104" t="str">
        <f t="shared" si="20"/>
        <v/>
      </c>
      <c r="AG167" s="198" t="str">
        <f t="shared" si="21"/>
        <v/>
      </c>
      <c r="AH167" s="199" t="str">
        <f t="shared" si="22"/>
        <v/>
      </c>
      <c r="AI167" s="198" t="str">
        <f t="shared" si="23"/>
        <v/>
      </c>
      <c r="AJ167" s="199" t="str">
        <f t="shared" si="24"/>
        <v/>
      </c>
    </row>
    <row r="168" spans="1:36" ht="21" customHeight="1" thickBot="1" x14ac:dyDescent="0.2">
      <c r="A168" s="134">
        <v>160</v>
      </c>
      <c r="B168" s="484"/>
      <c r="C168" s="484"/>
      <c r="D168" s="485"/>
      <c r="E168" s="486"/>
      <c r="F168" s="485"/>
      <c r="G168" s="486"/>
      <c r="H168" s="487"/>
      <c r="I168" s="487"/>
      <c r="J168" s="189"/>
      <c r="K168" s="112"/>
      <c r="L168" s="488" t="s">
        <v>22</v>
      </c>
      <c r="M168" s="489"/>
      <c r="N168" s="127"/>
      <c r="O168" s="490" t="str">
        <f>IF($N168="","",IF(リスト!$N$2="","",リスト!$N$2))</f>
        <v/>
      </c>
      <c r="P168" s="490"/>
      <c r="Q168" s="490"/>
      <c r="R168" s="491" t="str">
        <f t="shared" si="18"/>
        <v/>
      </c>
      <c r="S168" s="424"/>
      <c r="T168" s="128"/>
      <c r="U168" s="423" t="str">
        <f>IF($T168="","",IF(リスト!$O$2="","",リスト!$O$2))</f>
        <v/>
      </c>
      <c r="V168" s="423"/>
      <c r="W168" s="424"/>
      <c r="X168" s="424" t="str">
        <f t="shared" si="19"/>
        <v/>
      </c>
      <c r="Y168" s="492"/>
      <c r="Z168" s="129"/>
      <c r="AA168" s="149"/>
      <c r="AB168" s="150"/>
      <c r="AC168" s="151"/>
      <c r="AD168" s="210"/>
      <c r="AE168" s="207" t="str">
        <f t="shared" si="25"/>
        <v/>
      </c>
      <c r="AF168" s="114" t="str">
        <f t="shared" si="20"/>
        <v/>
      </c>
      <c r="AG168" s="198" t="str">
        <f t="shared" si="21"/>
        <v/>
      </c>
      <c r="AH168" s="199" t="str">
        <f t="shared" si="22"/>
        <v/>
      </c>
      <c r="AI168" s="198" t="str">
        <f t="shared" si="23"/>
        <v/>
      </c>
      <c r="AJ168" s="199" t="str">
        <f t="shared" si="24"/>
        <v/>
      </c>
    </row>
    <row r="169" spans="1:36" ht="21" customHeight="1" x14ac:dyDescent="0.15">
      <c r="A169" s="133">
        <v>161</v>
      </c>
      <c r="B169" s="499"/>
      <c r="C169" s="499"/>
      <c r="D169" s="500"/>
      <c r="E169" s="501"/>
      <c r="F169" s="500"/>
      <c r="G169" s="501"/>
      <c r="H169" s="501"/>
      <c r="I169" s="501"/>
      <c r="J169" s="190"/>
      <c r="K169" s="91"/>
      <c r="L169" s="502" t="s">
        <v>22</v>
      </c>
      <c r="M169" s="503"/>
      <c r="N169" s="123"/>
      <c r="O169" s="504" t="str">
        <f>IF($N169="","",IF(リスト!$N$2="","",リスト!$N$2))</f>
        <v/>
      </c>
      <c r="P169" s="504"/>
      <c r="Q169" s="504"/>
      <c r="R169" s="505" t="str">
        <f t="shared" ref="R169:R228" si="26">IF(AND($L169="□",N169=""),"",IF(OR(L169="■",N169&lt;=O169),"適合","不適合"))</f>
        <v/>
      </c>
      <c r="S169" s="506"/>
      <c r="T169" s="124"/>
      <c r="U169" s="421" t="str">
        <f>IF($T169="","",IF(リスト!$O$2="","",リスト!$O$2))</f>
        <v/>
      </c>
      <c r="V169" s="421"/>
      <c r="W169" s="506"/>
      <c r="X169" s="506" t="str">
        <f t="shared" ref="X169:X228" si="27">IF(AND($L169="□",T169=""),"",IF(OR(L169="■",T169&lt;=U169),"適合","不適合"))</f>
        <v/>
      </c>
      <c r="Y169" s="507"/>
      <c r="Z169" s="125"/>
      <c r="AA169" s="145"/>
      <c r="AB169" s="146"/>
      <c r="AC169" s="147"/>
      <c r="AD169" s="211"/>
      <c r="AE169" s="206" t="str">
        <f t="shared" ref="AE169:AE228" si="28">IFERROR(ROUNDUP(AC169/AD169,2),"")</f>
        <v/>
      </c>
      <c r="AF169" s="113" t="str">
        <f t="shared" ref="AF169:AF228" si="29">IF(OR(AE169=""),"",IF(AE169&lt;=0.8=TRUE,"適合","不適合"))</f>
        <v/>
      </c>
      <c r="AG169" s="198" t="str">
        <f t="shared" si="21"/>
        <v/>
      </c>
      <c r="AH169" s="199" t="str">
        <f t="shared" si="22"/>
        <v/>
      </c>
      <c r="AI169" s="198" t="str">
        <f t="shared" si="23"/>
        <v/>
      </c>
      <c r="AJ169" s="199" t="str">
        <f t="shared" si="24"/>
        <v/>
      </c>
    </row>
    <row r="170" spans="1:36" ht="21" customHeight="1" x14ac:dyDescent="0.15">
      <c r="A170" s="131">
        <v>162</v>
      </c>
      <c r="B170" s="476"/>
      <c r="C170" s="476"/>
      <c r="D170" s="477"/>
      <c r="E170" s="478"/>
      <c r="F170" s="477"/>
      <c r="G170" s="478"/>
      <c r="H170" s="479"/>
      <c r="I170" s="479"/>
      <c r="J170" s="188"/>
      <c r="K170" s="106"/>
      <c r="L170" s="480" t="s">
        <v>22</v>
      </c>
      <c r="M170" s="481"/>
      <c r="N170" s="108"/>
      <c r="O170" s="482" t="str">
        <f>IF($N170="","",IF(リスト!$N$2="","",リスト!$N$2))</f>
        <v/>
      </c>
      <c r="P170" s="482"/>
      <c r="Q170" s="482"/>
      <c r="R170" s="474" t="str">
        <f t="shared" si="26"/>
        <v/>
      </c>
      <c r="S170" s="475"/>
      <c r="T170" s="105"/>
      <c r="U170" s="415" t="str">
        <f>IF($T170="","",IF(リスト!$O$2="","",リスト!$O$2))</f>
        <v/>
      </c>
      <c r="V170" s="415"/>
      <c r="W170" s="475"/>
      <c r="X170" s="475" t="str">
        <f t="shared" si="27"/>
        <v/>
      </c>
      <c r="Y170" s="483"/>
      <c r="Z170" s="107"/>
      <c r="AA170" s="142"/>
      <c r="AB170" s="143"/>
      <c r="AC170" s="144"/>
      <c r="AD170" s="209"/>
      <c r="AE170" s="204" t="str">
        <f t="shared" si="28"/>
        <v/>
      </c>
      <c r="AF170" s="104" t="str">
        <f t="shared" si="29"/>
        <v/>
      </c>
      <c r="AG170" s="198" t="str">
        <f t="shared" si="21"/>
        <v/>
      </c>
      <c r="AH170" s="199" t="str">
        <f t="shared" si="22"/>
        <v/>
      </c>
      <c r="AI170" s="198" t="str">
        <f t="shared" si="23"/>
        <v/>
      </c>
      <c r="AJ170" s="199" t="str">
        <f t="shared" si="24"/>
        <v/>
      </c>
    </row>
    <row r="171" spans="1:36" ht="21" customHeight="1" x14ac:dyDescent="0.15">
      <c r="A171" s="131">
        <v>163</v>
      </c>
      <c r="B171" s="493"/>
      <c r="C171" s="493"/>
      <c r="D171" s="477"/>
      <c r="E171" s="478"/>
      <c r="F171" s="477"/>
      <c r="G171" s="478"/>
      <c r="H171" s="479"/>
      <c r="I171" s="479"/>
      <c r="J171" s="188"/>
      <c r="K171" s="106"/>
      <c r="L171" s="480" t="s">
        <v>22</v>
      </c>
      <c r="M171" s="481"/>
      <c r="N171" s="108"/>
      <c r="O171" s="482" t="str">
        <f>IF($N171="","",IF(リスト!$N$2="","",リスト!$N$2))</f>
        <v/>
      </c>
      <c r="P171" s="482"/>
      <c r="Q171" s="482"/>
      <c r="R171" s="474" t="str">
        <f t="shared" si="26"/>
        <v/>
      </c>
      <c r="S171" s="475"/>
      <c r="T171" s="105"/>
      <c r="U171" s="415" t="str">
        <f>IF($T171="","",IF(リスト!$O$2="","",リスト!$O$2))</f>
        <v/>
      </c>
      <c r="V171" s="415"/>
      <c r="W171" s="475"/>
      <c r="X171" s="475" t="str">
        <f t="shared" si="27"/>
        <v/>
      </c>
      <c r="Y171" s="483"/>
      <c r="Z171" s="107"/>
      <c r="AA171" s="142"/>
      <c r="AB171" s="143"/>
      <c r="AC171" s="144"/>
      <c r="AD171" s="209"/>
      <c r="AE171" s="204" t="str">
        <f t="shared" si="28"/>
        <v/>
      </c>
      <c r="AF171" s="104" t="str">
        <f t="shared" si="29"/>
        <v/>
      </c>
      <c r="AG171" s="198" t="str">
        <f t="shared" si="21"/>
        <v/>
      </c>
      <c r="AH171" s="199" t="str">
        <f t="shared" si="22"/>
        <v/>
      </c>
      <c r="AI171" s="198" t="str">
        <f t="shared" si="23"/>
        <v/>
      </c>
      <c r="AJ171" s="199" t="str">
        <f t="shared" si="24"/>
        <v/>
      </c>
    </row>
    <row r="172" spans="1:36" ht="21" customHeight="1" x14ac:dyDescent="0.15">
      <c r="A172" s="131">
        <v>164</v>
      </c>
      <c r="B172" s="476"/>
      <c r="C172" s="476"/>
      <c r="D172" s="477"/>
      <c r="E172" s="478"/>
      <c r="F172" s="477"/>
      <c r="G172" s="478"/>
      <c r="H172" s="479"/>
      <c r="I172" s="479"/>
      <c r="J172" s="188"/>
      <c r="K172" s="106"/>
      <c r="L172" s="480" t="s">
        <v>22</v>
      </c>
      <c r="M172" s="481"/>
      <c r="N172" s="108"/>
      <c r="O172" s="482" t="str">
        <f>IF($N172="","",IF(リスト!$N$2="","",リスト!$N$2))</f>
        <v/>
      </c>
      <c r="P172" s="482"/>
      <c r="Q172" s="482"/>
      <c r="R172" s="474" t="str">
        <f t="shared" si="26"/>
        <v/>
      </c>
      <c r="S172" s="475"/>
      <c r="T172" s="105"/>
      <c r="U172" s="415" t="str">
        <f>IF($T172="","",IF(リスト!$O$2="","",リスト!$O$2))</f>
        <v/>
      </c>
      <c r="V172" s="415"/>
      <c r="W172" s="475"/>
      <c r="X172" s="475" t="str">
        <f t="shared" si="27"/>
        <v/>
      </c>
      <c r="Y172" s="483"/>
      <c r="Z172" s="107"/>
      <c r="AA172" s="142"/>
      <c r="AB172" s="143"/>
      <c r="AC172" s="144"/>
      <c r="AD172" s="209"/>
      <c r="AE172" s="204" t="str">
        <f t="shared" si="28"/>
        <v/>
      </c>
      <c r="AF172" s="104" t="str">
        <f t="shared" si="29"/>
        <v/>
      </c>
      <c r="AG172" s="198" t="str">
        <f t="shared" si="21"/>
        <v/>
      </c>
      <c r="AH172" s="199" t="str">
        <f t="shared" si="22"/>
        <v/>
      </c>
      <c r="AI172" s="198" t="str">
        <f t="shared" si="23"/>
        <v/>
      </c>
      <c r="AJ172" s="199" t="str">
        <f t="shared" si="24"/>
        <v/>
      </c>
    </row>
    <row r="173" spans="1:36" ht="21" customHeight="1" x14ac:dyDescent="0.15">
      <c r="A173" s="131">
        <v>165</v>
      </c>
      <c r="B173" s="476"/>
      <c r="C173" s="476"/>
      <c r="D173" s="477"/>
      <c r="E173" s="478"/>
      <c r="F173" s="477"/>
      <c r="G173" s="478"/>
      <c r="H173" s="479"/>
      <c r="I173" s="479"/>
      <c r="J173" s="188"/>
      <c r="K173" s="106"/>
      <c r="L173" s="480" t="s">
        <v>22</v>
      </c>
      <c r="M173" s="481"/>
      <c r="N173" s="108"/>
      <c r="O173" s="482" t="str">
        <f>IF($N173="","",IF(リスト!$N$2="","",リスト!$N$2))</f>
        <v/>
      </c>
      <c r="P173" s="482"/>
      <c r="Q173" s="482"/>
      <c r="R173" s="474" t="str">
        <f t="shared" si="26"/>
        <v/>
      </c>
      <c r="S173" s="475"/>
      <c r="T173" s="105"/>
      <c r="U173" s="415" t="str">
        <f>IF($T173="","",IF(リスト!$O$2="","",リスト!$O$2))</f>
        <v/>
      </c>
      <c r="V173" s="415"/>
      <c r="W173" s="475"/>
      <c r="X173" s="475" t="str">
        <f t="shared" si="27"/>
        <v/>
      </c>
      <c r="Y173" s="483"/>
      <c r="Z173" s="107"/>
      <c r="AA173" s="142"/>
      <c r="AB173" s="143"/>
      <c r="AC173" s="144"/>
      <c r="AD173" s="209"/>
      <c r="AE173" s="204" t="str">
        <f t="shared" si="28"/>
        <v/>
      </c>
      <c r="AF173" s="104" t="str">
        <f t="shared" si="29"/>
        <v/>
      </c>
      <c r="AG173" s="198" t="str">
        <f t="shared" si="21"/>
        <v/>
      </c>
      <c r="AH173" s="199" t="str">
        <f t="shared" si="22"/>
        <v/>
      </c>
      <c r="AI173" s="198" t="str">
        <f t="shared" si="23"/>
        <v/>
      </c>
      <c r="AJ173" s="199" t="str">
        <f t="shared" si="24"/>
        <v/>
      </c>
    </row>
    <row r="174" spans="1:36" ht="21" customHeight="1" x14ac:dyDescent="0.15">
      <c r="A174" s="131">
        <v>166</v>
      </c>
      <c r="B174" s="476"/>
      <c r="C174" s="476"/>
      <c r="D174" s="477"/>
      <c r="E174" s="478"/>
      <c r="F174" s="477"/>
      <c r="G174" s="478"/>
      <c r="H174" s="479"/>
      <c r="I174" s="479"/>
      <c r="J174" s="188"/>
      <c r="K174" s="106"/>
      <c r="L174" s="480" t="s">
        <v>22</v>
      </c>
      <c r="M174" s="481"/>
      <c r="N174" s="108"/>
      <c r="O174" s="482" t="str">
        <f>IF($N174="","",IF(リスト!$N$2="","",リスト!$N$2))</f>
        <v/>
      </c>
      <c r="P174" s="482"/>
      <c r="Q174" s="482"/>
      <c r="R174" s="474" t="str">
        <f t="shared" si="26"/>
        <v/>
      </c>
      <c r="S174" s="475"/>
      <c r="T174" s="105"/>
      <c r="U174" s="415" t="str">
        <f>IF($T174="","",IF(リスト!$O$2="","",リスト!$O$2))</f>
        <v/>
      </c>
      <c r="V174" s="415"/>
      <c r="W174" s="475"/>
      <c r="X174" s="475" t="str">
        <f t="shared" si="27"/>
        <v/>
      </c>
      <c r="Y174" s="483"/>
      <c r="Z174" s="107"/>
      <c r="AA174" s="142"/>
      <c r="AB174" s="143"/>
      <c r="AC174" s="144"/>
      <c r="AD174" s="209"/>
      <c r="AE174" s="204" t="str">
        <f t="shared" si="28"/>
        <v/>
      </c>
      <c r="AF174" s="104" t="str">
        <f t="shared" si="29"/>
        <v/>
      </c>
      <c r="AG174" s="198" t="str">
        <f t="shared" si="21"/>
        <v/>
      </c>
      <c r="AH174" s="199" t="str">
        <f t="shared" si="22"/>
        <v/>
      </c>
      <c r="AI174" s="198" t="str">
        <f t="shared" si="23"/>
        <v/>
      </c>
      <c r="AJ174" s="199" t="str">
        <f t="shared" si="24"/>
        <v/>
      </c>
    </row>
    <row r="175" spans="1:36" ht="21" customHeight="1" x14ac:dyDescent="0.15">
      <c r="A175" s="131">
        <v>167</v>
      </c>
      <c r="B175" s="476"/>
      <c r="C175" s="476"/>
      <c r="D175" s="477"/>
      <c r="E175" s="478"/>
      <c r="F175" s="477"/>
      <c r="G175" s="478"/>
      <c r="H175" s="479"/>
      <c r="I175" s="479"/>
      <c r="J175" s="188"/>
      <c r="K175" s="106"/>
      <c r="L175" s="480" t="s">
        <v>22</v>
      </c>
      <c r="M175" s="481"/>
      <c r="N175" s="108"/>
      <c r="O175" s="482" t="str">
        <f>IF($N175="","",IF(リスト!$N$2="","",リスト!$N$2))</f>
        <v/>
      </c>
      <c r="P175" s="482"/>
      <c r="Q175" s="482"/>
      <c r="R175" s="474" t="str">
        <f t="shared" si="26"/>
        <v/>
      </c>
      <c r="S175" s="475"/>
      <c r="T175" s="105"/>
      <c r="U175" s="415" t="str">
        <f>IF($T175="","",IF(リスト!$O$2="","",リスト!$O$2))</f>
        <v/>
      </c>
      <c r="V175" s="415"/>
      <c r="W175" s="475"/>
      <c r="X175" s="475" t="str">
        <f t="shared" si="27"/>
        <v/>
      </c>
      <c r="Y175" s="483"/>
      <c r="Z175" s="107"/>
      <c r="AA175" s="142"/>
      <c r="AB175" s="143"/>
      <c r="AC175" s="144"/>
      <c r="AD175" s="209"/>
      <c r="AE175" s="204" t="str">
        <f t="shared" si="28"/>
        <v/>
      </c>
      <c r="AF175" s="104" t="str">
        <f t="shared" si="29"/>
        <v/>
      </c>
      <c r="AG175" s="198" t="str">
        <f t="shared" si="21"/>
        <v/>
      </c>
      <c r="AH175" s="199" t="str">
        <f t="shared" si="22"/>
        <v/>
      </c>
      <c r="AI175" s="198" t="str">
        <f t="shared" si="23"/>
        <v/>
      </c>
      <c r="AJ175" s="199" t="str">
        <f t="shared" si="24"/>
        <v/>
      </c>
    </row>
    <row r="176" spans="1:36" ht="21" customHeight="1" x14ac:dyDescent="0.15">
      <c r="A176" s="131">
        <v>168</v>
      </c>
      <c r="B176" s="476"/>
      <c r="C176" s="476"/>
      <c r="D176" s="477"/>
      <c r="E176" s="478"/>
      <c r="F176" s="477"/>
      <c r="G176" s="478"/>
      <c r="H176" s="479"/>
      <c r="I176" s="479"/>
      <c r="J176" s="188"/>
      <c r="K176" s="106"/>
      <c r="L176" s="480" t="s">
        <v>22</v>
      </c>
      <c r="M176" s="481"/>
      <c r="N176" s="108"/>
      <c r="O176" s="482" t="str">
        <f>IF($N176="","",IF(リスト!$N$2="","",リスト!$N$2))</f>
        <v/>
      </c>
      <c r="P176" s="482"/>
      <c r="Q176" s="482"/>
      <c r="R176" s="474" t="str">
        <f t="shared" si="26"/>
        <v/>
      </c>
      <c r="S176" s="475"/>
      <c r="T176" s="105"/>
      <c r="U176" s="415" t="str">
        <f>IF($T176="","",IF(リスト!$O$2="","",リスト!$O$2))</f>
        <v/>
      </c>
      <c r="V176" s="415"/>
      <c r="W176" s="475"/>
      <c r="X176" s="475" t="str">
        <f t="shared" si="27"/>
        <v/>
      </c>
      <c r="Y176" s="483"/>
      <c r="Z176" s="107"/>
      <c r="AA176" s="142"/>
      <c r="AB176" s="143"/>
      <c r="AC176" s="144"/>
      <c r="AD176" s="209"/>
      <c r="AE176" s="204" t="str">
        <f t="shared" si="28"/>
        <v/>
      </c>
      <c r="AF176" s="104" t="str">
        <f t="shared" si="29"/>
        <v/>
      </c>
      <c r="AG176" s="198" t="str">
        <f t="shared" si="21"/>
        <v/>
      </c>
      <c r="AH176" s="199" t="str">
        <f t="shared" si="22"/>
        <v/>
      </c>
      <c r="AI176" s="198" t="str">
        <f t="shared" si="23"/>
        <v/>
      </c>
      <c r="AJ176" s="199" t="str">
        <f t="shared" si="24"/>
        <v/>
      </c>
    </row>
    <row r="177" spans="1:36" ht="21" customHeight="1" x14ac:dyDescent="0.15">
      <c r="A177" s="131">
        <v>169</v>
      </c>
      <c r="B177" s="476"/>
      <c r="C177" s="476"/>
      <c r="D177" s="477"/>
      <c r="E177" s="478"/>
      <c r="F177" s="477"/>
      <c r="G177" s="478"/>
      <c r="H177" s="479"/>
      <c r="I177" s="479"/>
      <c r="J177" s="188"/>
      <c r="K177" s="106"/>
      <c r="L177" s="480" t="s">
        <v>22</v>
      </c>
      <c r="M177" s="481"/>
      <c r="N177" s="108"/>
      <c r="O177" s="482" t="str">
        <f>IF($N177="","",IF(リスト!$N$2="","",リスト!$N$2))</f>
        <v/>
      </c>
      <c r="P177" s="482"/>
      <c r="Q177" s="482"/>
      <c r="R177" s="474" t="str">
        <f t="shared" si="26"/>
        <v/>
      </c>
      <c r="S177" s="475"/>
      <c r="T177" s="105"/>
      <c r="U177" s="415" t="str">
        <f>IF($T177="","",IF(リスト!$O$2="","",リスト!$O$2))</f>
        <v/>
      </c>
      <c r="V177" s="415"/>
      <c r="W177" s="475"/>
      <c r="X177" s="475" t="str">
        <f t="shared" si="27"/>
        <v/>
      </c>
      <c r="Y177" s="483"/>
      <c r="Z177" s="107"/>
      <c r="AA177" s="142"/>
      <c r="AB177" s="143"/>
      <c r="AC177" s="144"/>
      <c r="AD177" s="209"/>
      <c r="AE177" s="204" t="str">
        <f t="shared" si="28"/>
        <v/>
      </c>
      <c r="AF177" s="104" t="str">
        <f t="shared" si="29"/>
        <v/>
      </c>
      <c r="AG177" s="198" t="str">
        <f t="shared" si="21"/>
        <v/>
      </c>
      <c r="AH177" s="199" t="str">
        <f t="shared" si="22"/>
        <v/>
      </c>
      <c r="AI177" s="198" t="str">
        <f t="shared" si="23"/>
        <v/>
      </c>
      <c r="AJ177" s="199" t="str">
        <f t="shared" si="24"/>
        <v/>
      </c>
    </row>
    <row r="178" spans="1:36" ht="21" customHeight="1" thickBot="1" x14ac:dyDescent="0.2">
      <c r="A178" s="134">
        <v>170</v>
      </c>
      <c r="B178" s="484"/>
      <c r="C178" s="484"/>
      <c r="D178" s="485"/>
      <c r="E178" s="486"/>
      <c r="F178" s="485"/>
      <c r="G178" s="486"/>
      <c r="H178" s="487"/>
      <c r="I178" s="487"/>
      <c r="J178" s="189"/>
      <c r="K178" s="112"/>
      <c r="L178" s="488" t="s">
        <v>22</v>
      </c>
      <c r="M178" s="489"/>
      <c r="N178" s="127"/>
      <c r="O178" s="490" t="str">
        <f>IF($N178="","",IF(リスト!$N$2="","",リスト!$N$2))</f>
        <v/>
      </c>
      <c r="P178" s="490"/>
      <c r="Q178" s="490"/>
      <c r="R178" s="491" t="str">
        <f t="shared" si="26"/>
        <v/>
      </c>
      <c r="S178" s="424"/>
      <c r="T178" s="128"/>
      <c r="U178" s="423" t="str">
        <f>IF($T178="","",IF(リスト!$O$2="","",リスト!$O$2))</f>
        <v/>
      </c>
      <c r="V178" s="423"/>
      <c r="W178" s="424"/>
      <c r="X178" s="424" t="str">
        <f t="shared" si="27"/>
        <v/>
      </c>
      <c r="Y178" s="492"/>
      <c r="Z178" s="129"/>
      <c r="AA178" s="149"/>
      <c r="AB178" s="150"/>
      <c r="AC178" s="151"/>
      <c r="AD178" s="210"/>
      <c r="AE178" s="207" t="str">
        <f t="shared" si="28"/>
        <v/>
      </c>
      <c r="AF178" s="114" t="str">
        <f t="shared" si="29"/>
        <v/>
      </c>
      <c r="AG178" s="198" t="str">
        <f t="shared" si="21"/>
        <v/>
      </c>
      <c r="AH178" s="199" t="str">
        <f t="shared" si="22"/>
        <v/>
      </c>
      <c r="AI178" s="198" t="str">
        <f t="shared" si="23"/>
        <v/>
      </c>
      <c r="AJ178" s="199" t="str">
        <f t="shared" si="24"/>
        <v/>
      </c>
    </row>
    <row r="179" spans="1:36" ht="21" customHeight="1" x14ac:dyDescent="0.15">
      <c r="A179" s="130">
        <v>171</v>
      </c>
      <c r="B179" s="493"/>
      <c r="C179" s="493"/>
      <c r="D179" s="477"/>
      <c r="E179" s="478"/>
      <c r="F179" s="477"/>
      <c r="G179" s="478"/>
      <c r="H179" s="478"/>
      <c r="I179" s="478"/>
      <c r="J179" s="190"/>
      <c r="K179" s="110"/>
      <c r="L179" s="494" t="s">
        <v>22</v>
      </c>
      <c r="M179" s="495"/>
      <c r="N179" s="120"/>
      <c r="O179" s="496" t="str">
        <f>IF($N179="","",IF(リスト!$N$2="","",リスト!$N$2))</f>
        <v/>
      </c>
      <c r="P179" s="496"/>
      <c r="Q179" s="496"/>
      <c r="R179" s="497" t="str">
        <f t="shared" si="26"/>
        <v/>
      </c>
      <c r="S179" s="413"/>
      <c r="T179" s="121"/>
      <c r="U179" s="347" t="str">
        <f>IF($T179="","",IF(リスト!$O$2="","",リスト!$O$2))</f>
        <v/>
      </c>
      <c r="V179" s="347"/>
      <c r="W179" s="413"/>
      <c r="X179" s="413" t="str">
        <f t="shared" si="27"/>
        <v/>
      </c>
      <c r="Y179" s="498"/>
      <c r="Z179" s="122"/>
      <c r="AA179" s="145"/>
      <c r="AB179" s="146"/>
      <c r="AC179" s="147"/>
      <c r="AD179" s="211"/>
      <c r="AE179" s="126" t="str">
        <f t="shared" si="28"/>
        <v/>
      </c>
      <c r="AF179" s="113" t="str">
        <f t="shared" si="29"/>
        <v/>
      </c>
      <c r="AG179" s="198" t="str">
        <f t="shared" si="21"/>
        <v/>
      </c>
      <c r="AH179" s="199" t="str">
        <f t="shared" si="22"/>
        <v/>
      </c>
      <c r="AI179" s="198" t="str">
        <f t="shared" si="23"/>
        <v/>
      </c>
      <c r="AJ179" s="199" t="str">
        <f t="shared" si="24"/>
        <v/>
      </c>
    </row>
    <row r="180" spans="1:36" ht="21" customHeight="1" x14ac:dyDescent="0.15">
      <c r="A180" s="131">
        <v>172</v>
      </c>
      <c r="B180" s="476"/>
      <c r="C180" s="476"/>
      <c r="D180" s="477"/>
      <c r="E180" s="478"/>
      <c r="F180" s="477"/>
      <c r="G180" s="478"/>
      <c r="H180" s="479"/>
      <c r="I180" s="479"/>
      <c r="J180" s="188"/>
      <c r="K180" s="106"/>
      <c r="L180" s="480" t="s">
        <v>22</v>
      </c>
      <c r="M180" s="481"/>
      <c r="N180" s="108"/>
      <c r="O180" s="482" t="str">
        <f>IF($N180="","",IF(リスト!$N$2="","",リスト!$N$2))</f>
        <v/>
      </c>
      <c r="P180" s="482"/>
      <c r="Q180" s="482"/>
      <c r="R180" s="474" t="str">
        <f t="shared" si="26"/>
        <v/>
      </c>
      <c r="S180" s="475"/>
      <c r="T180" s="105"/>
      <c r="U180" s="415" t="str">
        <f>IF($T180="","",IF(リスト!$O$2="","",リスト!$O$2))</f>
        <v/>
      </c>
      <c r="V180" s="415"/>
      <c r="W180" s="475"/>
      <c r="X180" s="475" t="str">
        <f t="shared" si="27"/>
        <v/>
      </c>
      <c r="Y180" s="483"/>
      <c r="Z180" s="107"/>
      <c r="AA180" s="142"/>
      <c r="AB180" s="143"/>
      <c r="AC180" s="144"/>
      <c r="AD180" s="209"/>
      <c r="AE180" s="109" t="str">
        <f t="shared" si="28"/>
        <v/>
      </c>
      <c r="AF180" s="104" t="str">
        <f t="shared" si="29"/>
        <v/>
      </c>
      <c r="AG180" s="198" t="str">
        <f t="shared" si="21"/>
        <v/>
      </c>
      <c r="AH180" s="199" t="str">
        <f t="shared" si="22"/>
        <v/>
      </c>
      <c r="AI180" s="198" t="str">
        <f t="shared" si="23"/>
        <v/>
      </c>
      <c r="AJ180" s="199" t="str">
        <f t="shared" si="24"/>
        <v/>
      </c>
    </row>
    <row r="181" spans="1:36" ht="21" customHeight="1" x14ac:dyDescent="0.15">
      <c r="A181" s="131">
        <v>173</v>
      </c>
      <c r="B181" s="476"/>
      <c r="C181" s="476"/>
      <c r="D181" s="477"/>
      <c r="E181" s="478"/>
      <c r="F181" s="477"/>
      <c r="G181" s="478"/>
      <c r="H181" s="479"/>
      <c r="I181" s="479"/>
      <c r="J181" s="188"/>
      <c r="K181" s="106"/>
      <c r="L181" s="480" t="s">
        <v>22</v>
      </c>
      <c r="M181" s="481"/>
      <c r="N181" s="108"/>
      <c r="O181" s="482" t="str">
        <f>IF($N181="","",IF(リスト!$N$2="","",リスト!$N$2))</f>
        <v/>
      </c>
      <c r="P181" s="482"/>
      <c r="Q181" s="482"/>
      <c r="R181" s="474" t="str">
        <f t="shared" si="26"/>
        <v/>
      </c>
      <c r="S181" s="475"/>
      <c r="T181" s="105"/>
      <c r="U181" s="415" t="str">
        <f>IF($T181="","",IF(リスト!$O$2="","",リスト!$O$2))</f>
        <v/>
      </c>
      <c r="V181" s="415"/>
      <c r="W181" s="475"/>
      <c r="X181" s="475" t="str">
        <f t="shared" si="27"/>
        <v/>
      </c>
      <c r="Y181" s="483"/>
      <c r="Z181" s="107"/>
      <c r="AA181" s="142"/>
      <c r="AB181" s="143"/>
      <c r="AC181" s="144"/>
      <c r="AD181" s="209"/>
      <c r="AE181" s="109" t="str">
        <f t="shared" si="28"/>
        <v/>
      </c>
      <c r="AF181" s="104" t="str">
        <f t="shared" si="29"/>
        <v/>
      </c>
      <c r="AG181" s="198" t="str">
        <f t="shared" si="21"/>
        <v/>
      </c>
      <c r="AH181" s="199" t="str">
        <f t="shared" si="22"/>
        <v/>
      </c>
      <c r="AI181" s="198" t="str">
        <f t="shared" si="23"/>
        <v/>
      </c>
      <c r="AJ181" s="199" t="str">
        <f t="shared" si="24"/>
        <v/>
      </c>
    </row>
    <row r="182" spans="1:36" ht="21" customHeight="1" x14ac:dyDescent="0.15">
      <c r="A182" s="131">
        <v>174</v>
      </c>
      <c r="B182" s="476"/>
      <c r="C182" s="476"/>
      <c r="D182" s="477"/>
      <c r="E182" s="478"/>
      <c r="F182" s="477"/>
      <c r="G182" s="478"/>
      <c r="H182" s="479"/>
      <c r="I182" s="479"/>
      <c r="J182" s="188"/>
      <c r="K182" s="106"/>
      <c r="L182" s="480" t="s">
        <v>22</v>
      </c>
      <c r="M182" s="481"/>
      <c r="N182" s="108"/>
      <c r="O182" s="482" t="str">
        <f>IF($N182="","",IF(リスト!$N$2="","",リスト!$N$2))</f>
        <v/>
      </c>
      <c r="P182" s="482"/>
      <c r="Q182" s="482"/>
      <c r="R182" s="474" t="str">
        <f t="shared" si="26"/>
        <v/>
      </c>
      <c r="S182" s="475"/>
      <c r="T182" s="105"/>
      <c r="U182" s="415" t="str">
        <f>IF($T182="","",IF(リスト!$O$2="","",リスト!$O$2))</f>
        <v/>
      </c>
      <c r="V182" s="415"/>
      <c r="W182" s="475"/>
      <c r="X182" s="475" t="str">
        <f t="shared" si="27"/>
        <v/>
      </c>
      <c r="Y182" s="483"/>
      <c r="Z182" s="107"/>
      <c r="AA182" s="142"/>
      <c r="AB182" s="143"/>
      <c r="AC182" s="144"/>
      <c r="AD182" s="209"/>
      <c r="AE182" s="109" t="str">
        <f t="shared" si="28"/>
        <v/>
      </c>
      <c r="AF182" s="104" t="str">
        <f t="shared" si="29"/>
        <v/>
      </c>
      <c r="AG182" s="198" t="str">
        <f t="shared" si="21"/>
        <v/>
      </c>
      <c r="AH182" s="199" t="str">
        <f t="shared" si="22"/>
        <v/>
      </c>
      <c r="AI182" s="198" t="str">
        <f t="shared" si="23"/>
        <v/>
      </c>
      <c r="AJ182" s="199" t="str">
        <f t="shared" si="24"/>
        <v/>
      </c>
    </row>
    <row r="183" spans="1:36" ht="21" customHeight="1" x14ac:dyDescent="0.15">
      <c r="A183" s="131">
        <v>175</v>
      </c>
      <c r="B183" s="476"/>
      <c r="C183" s="476"/>
      <c r="D183" s="477"/>
      <c r="E183" s="478"/>
      <c r="F183" s="477"/>
      <c r="G183" s="478"/>
      <c r="H183" s="479"/>
      <c r="I183" s="479"/>
      <c r="J183" s="188"/>
      <c r="K183" s="106"/>
      <c r="L183" s="480" t="s">
        <v>22</v>
      </c>
      <c r="M183" s="481"/>
      <c r="N183" s="108"/>
      <c r="O183" s="482" t="str">
        <f>IF($N183="","",IF(リスト!$N$2="","",リスト!$N$2))</f>
        <v/>
      </c>
      <c r="P183" s="482"/>
      <c r="Q183" s="482"/>
      <c r="R183" s="474" t="str">
        <f t="shared" si="26"/>
        <v/>
      </c>
      <c r="S183" s="475"/>
      <c r="T183" s="105"/>
      <c r="U183" s="415" t="str">
        <f>IF($T183="","",IF(リスト!$O$2="","",リスト!$O$2))</f>
        <v/>
      </c>
      <c r="V183" s="415"/>
      <c r="W183" s="475"/>
      <c r="X183" s="475" t="str">
        <f t="shared" si="27"/>
        <v/>
      </c>
      <c r="Y183" s="483"/>
      <c r="Z183" s="107"/>
      <c r="AA183" s="142"/>
      <c r="AB183" s="143"/>
      <c r="AC183" s="144"/>
      <c r="AD183" s="209"/>
      <c r="AE183" s="109" t="str">
        <f t="shared" si="28"/>
        <v/>
      </c>
      <c r="AF183" s="104" t="str">
        <f t="shared" si="29"/>
        <v/>
      </c>
      <c r="AG183" s="198" t="str">
        <f t="shared" si="21"/>
        <v/>
      </c>
      <c r="AH183" s="199" t="str">
        <f t="shared" si="22"/>
        <v/>
      </c>
      <c r="AI183" s="198" t="str">
        <f t="shared" si="23"/>
        <v/>
      </c>
      <c r="AJ183" s="199" t="str">
        <f t="shared" si="24"/>
        <v/>
      </c>
    </row>
    <row r="184" spans="1:36" ht="21" customHeight="1" x14ac:dyDescent="0.15">
      <c r="A184" s="131">
        <v>176</v>
      </c>
      <c r="B184" s="476"/>
      <c r="C184" s="476"/>
      <c r="D184" s="477"/>
      <c r="E184" s="478"/>
      <c r="F184" s="477"/>
      <c r="G184" s="478"/>
      <c r="H184" s="479"/>
      <c r="I184" s="479"/>
      <c r="J184" s="188"/>
      <c r="K184" s="106"/>
      <c r="L184" s="480" t="s">
        <v>22</v>
      </c>
      <c r="M184" s="481"/>
      <c r="N184" s="108"/>
      <c r="O184" s="482" t="str">
        <f>IF($N184="","",IF(リスト!$N$2="","",リスト!$N$2))</f>
        <v/>
      </c>
      <c r="P184" s="482"/>
      <c r="Q184" s="482"/>
      <c r="R184" s="474" t="str">
        <f t="shared" si="26"/>
        <v/>
      </c>
      <c r="S184" s="475"/>
      <c r="T184" s="105"/>
      <c r="U184" s="415" t="str">
        <f>IF($T184="","",IF(リスト!$O$2="","",リスト!$O$2))</f>
        <v/>
      </c>
      <c r="V184" s="415"/>
      <c r="W184" s="475"/>
      <c r="X184" s="475" t="str">
        <f t="shared" si="27"/>
        <v/>
      </c>
      <c r="Y184" s="483"/>
      <c r="Z184" s="107"/>
      <c r="AA184" s="142"/>
      <c r="AB184" s="143"/>
      <c r="AC184" s="144"/>
      <c r="AD184" s="209"/>
      <c r="AE184" s="109" t="str">
        <f t="shared" si="28"/>
        <v/>
      </c>
      <c r="AF184" s="104" t="str">
        <f t="shared" si="29"/>
        <v/>
      </c>
      <c r="AG184" s="198" t="str">
        <f t="shared" si="21"/>
        <v/>
      </c>
      <c r="AH184" s="199" t="str">
        <f t="shared" si="22"/>
        <v/>
      </c>
      <c r="AI184" s="198" t="str">
        <f t="shared" si="23"/>
        <v/>
      </c>
      <c r="AJ184" s="199" t="str">
        <f t="shared" si="24"/>
        <v/>
      </c>
    </row>
    <row r="185" spans="1:36" ht="21" customHeight="1" x14ac:dyDescent="0.15">
      <c r="A185" s="131">
        <v>177</v>
      </c>
      <c r="B185" s="476"/>
      <c r="C185" s="476"/>
      <c r="D185" s="477"/>
      <c r="E185" s="478"/>
      <c r="F185" s="477"/>
      <c r="G185" s="478"/>
      <c r="H185" s="479"/>
      <c r="I185" s="479"/>
      <c r="J185" s="188"/>
      <c r="K185" s="106"/>
      <c r="L185" s="480" t="s">
        <v>22</v>
      </c>
      <c r="M185" s="481"/>
      <c r="N185" s="108"/>
      <c r="O185" s="482" t="str">
        <f>IF($N185="","",IF(リスト!$N$2="","",リスト!$N$2))</f>
        <v/>
      </c>
      <c r="P185" s="482"/>
      <c r="Q185" s="482"/>
      <c r="R185" s="474" t="str">
        <f t="shared" si="26"/>
        <v/>
      </c>
      <c r="S185" s="475"/>
      <c r="T185" s="105"/>
      <c r="U185" s="415" t="str">
        <f>IF($T185="","",IF(リスト!$O$2="","",リスト!$O$2))</f>
        <v/>
      </c>
      <c r="V185" s="415"/>
      <c r="W185" s="475"/>
      <c r="X185" s="475" t="str">
        <f t="shared" si="27"/>
        <v/>
      </c>
      <c r="Y185" s="483"/>
      <c r="Z185" s="107"/>
      <c r="AA185" s="142"/>
      <c r="AB185" s="143"/>
      <c r="AC185" s="144"/>
      <c r="AD185" s="209"/>
      <c r="AE185" s="109" t="str">
        <f t="shared" si="28"/>
        <v/>
      </c>
      <c r="AF185" s="104" t="str">
        <f t="shared" si="29"/>
        <v/>
      </c>
      <c r="AG185" s="198" t="str">
        <f t="shared" si="21"/>
        <v/>
      </c>
      <c r="AH185" s="199" t="str">
        <f t="shared" si="22"/>
        <v/>
      </c>
      <c r="AI185" s="198" t="str">
        <f t="shared" si="23"/>
        <v/>
      </c>
      <c r="AJ185" s="199" t="str">
        <f t="shared" si="24"/>
        <v/>
      </c>
    </row>
    <row r="186" spans="1:36" ht="21" customHeight="1" x14ac:dyDescent="0.15">
      <c r="A186" s="153">
        <v>178</v>
      </c>
      <c r="B186" s="476"/>
      <c r="C186" s="476"/>
      <c r="D186" s="477"/>
      <c r="E186" s="478"/>
      <c r="F186" s="477"/>
      <c r="G186" s="478"/>
      <c r="H186" s="479"/>
      <c r="I186" s="479"/>
      <c r="J186" s="188"/>
      <c r="K186" s="154"/>
      <c r="L186" s="480" t="s">
        <v>22</v>
      </c>
      <c r="M186" s="481"/>
      <c r="N186" s="108"/>
      <c r="O186" s="482" t="str">
        <f>IF($N186="","",IF(リスト!$N$2="","",リスト!$N$2))</f>
        <v/>
      </c>
      <c r="P186" s="482"/>
      <c r="Q186" s="482"/>
      <c r="R186" s="474" t="str">
        <f t="shared" si="26"/>
        <v/>
      </c>
      <c r="S186" s="475"/>
      <c r="T186" s="105"/>
      <c r="U186" s="415" t="str">
        <f>IF($T186="","",IF(リスト!$O$2="","",リスト!$O$2))</f>
        <v/>
      </c>
      <c r="V186" s="415"/>
      <c r="W186" s="475"/>
      <c r="X186" s="475" t="str">
        <f t="shared" si="27"/>
        <v/>
      </c>
      <c r="Y186" s="483"/>
      <c r="Z186" s="107"/>
      <c r="AA186" s="142"/>
      <c r="AB186" s="143"/>
      <c r="AC186" s="144"/>
      <c r="AD186" s="209"/>
      <c r="AE186" s="109" t="str">
        <f t="shared" si="28"/>
        <v/>
      </c>
      <c r="AF186" s="104" t="str">
        <f t="shared" si="29"/>
        <v/>
      </c>
      <c r="AG186" s="198" t="str">
        <f t="shared" si="21"/>
        <v/>
      </c>
      <c r="AH186" s="199" t="str">
        <f t="shared" si="22"/>
        <v/>
      </c>
      <c r="AI186" s="198" t="str">
        <f t="shared" si="23"/>
        <v/>
      </c>
      <c r="AJ186" s="199" t="str">
        <f t="shared" si="24"/>
        <v/>
      </c>
    </row>
    <row r="187" spans="1:36" ht="21" customHeight="1" x14ac:dyDescent="0.15">
      <c r="A187" s="153">
        <v>179</v>
      </c>
      <c r="B187" s="476"/>
      <c r="C187" s="476"/>
      <c r="D187" s="477"/>
      <c r="E187" s="478"/>
      <c r="F187" s="477"/>
      <c r="G187" s="478"/>
      <c r="H187" s="479"/>
      <c r="I187" s="479"/>
      <c r="J187" s="188"/>
      <c r="K187" s="154"/>
      <c r="L187" s="480" t="s">
        <v>22</v>
      </c>
      <c r="M187" s="481"/>
      <c r="N187" s="108"/>
      <c r="O187" s="482" t="str">
        <f>IF($N187="","",IF(リスト!$N$2="","",リスト!$N$2))</f>
        <v/>
      </c>
      <c r="P187" s="482"/>
      <c r="Q187" s="482"/>
      <c r="R187" s="474" t="str">
        <f t="shared" si="26"/>
        <v/>
      </c>
      <c r="S187" s="475"/>
      <c r="T187" s="105"/>
      <c r="U187" s="415" t="str">
        <f>IF($T187="","",IF(リスト!$O$2="","",リスト!$O$2))</f>
        <v/>
      </c>
      <c r="V187" s="415"/>
      <c r="W187" s="475"/>
      <c r="X187" s="475" t="str">
        <f t="shared" si="27"/>
        <v/>
      </c>
      <c r="Y187" s="483"/>
      <c r="Z187" s="107"/>
      <c r="AA187" s="142"/>
      <c r="AB187" s="143"/>
      <c r="AC187" s="144"/>
      <c r="AD187" s="209"/>
      <c r="AE187" s="109" t="str">
        <f t="shared" si="28"/>
        <v/>
      </c>
      <c r="AF187" s="104" t="str">
        <f t="shared" si="29"/>
        <v/>
      </c>
      <c r="AG187" s="198" t="str">
        <f t="shared" si="21"/>
        <v/>
      </c>
      <c r="AH187" s="199" t="str">
        <f t="shared" si="22"/>
        <v/>
      </c>
      <c r="AI187" s="198" t="str">
        <f t="shared" si="23"/>
        <v/>
      </c>
      <c r="AJ187" s="199" t="str">
        <f t="shared" si="24"/>
        <v/>
      </c>
    </row>
    <row r="188" spans="1:36" ht="21" customHeight="1" thickBot="1" x14ac:dyDescent="0.2">
      <c r="A188" s="155">
        <v>180</v>
      </c>
      <c r="B188" s="508"/>
      <c r="C188" s="508"/>
      <c r="D188" s="509"/>
      <c r="E188" s="510"/>
      <c r="F188" s="509"/>
      <c r="G188" s="510"/>
      <c r="H188" s="511"/>
      <c r="I188" s="511"/>
      <c r="J188" s="189"/>
      <c r="K188" s="156"/>
      <c r="L188" s="512" t="s">
        <v>22</v>
      </c>
      <c r="M188" s="513"/>
      <c r="N188" s="116"/>
      <c r="O188" s="514" t="str">
        <f>IF($N188="","",IF(リスト!$N$2="","",リスト!$N$2))</f>
        <v/>
      </c>
      <c r="P188" s="514"/>
      <c r="Q188" s="514"/>
      <c r="R188" s="515" t="str">
        <f t="shared" si="26"/>
        <v/>
      </c>
      <c r="S188" s="516"/>
      <c r="T188" s="117"/>
      <c r="U188" s="517" t="str">
        <f>IF($T188="","",IF(リスト!$O$2="","",リスト!$O$2))</f>
        <v/>
      </c>
      <c r="V188" s="517"/>
      <c r="W188" s="516"/>
      <c r="X188" s="516" t="str">
        <f t="shared" si="27"/>
        <v/>
      </c>
      <c r="Y188" s="518"/>
      <c r="Z188" s="119"/>
      <c r="AA188" s="149"/>
      <c r="AB188" s="150"/>
      <c r="AC188" s="151"/>
      <c r="AD188" s="210"/>
      <c r="AE188" s="83" t="str">
        <f t="shared" si="28"/>
        <v/>
      </c>
      <c r="AF188" s="114" t="str">
        <f t="shared" si="29"/>
        <v/>
      </c>
      <c r="AG188" s="198" t="str">
        <f t="shared" si="21"/>
        <v/>
      </c>
      <c r="AH188" s="199" t="str">
        <f t="shared" si="22"/>
        <v/>
      </c>
      <c r="AI188" s="198" t="str">
        <f t="shared" si="23"/>
        <v/>
      </c>
      <c r="AJ188" s="199" t="str">
        <f t="shared" si="24"/>
        <v/>
      </c>
    </row>
    <row r="189" spans="1:36" ht="21" customHeight="1" x14ac:dyDescent="0.15">
      <c r="A189" s="157">
        <v>181</v>
      </c>
      <c r="B189" s="499"/>
      <c r="C189" s="499"/>
      <c r="D189" s="500"/>
      <c r="E189" s="501"/>
      <c r="F189" s="500"/>
      <c r="G189" s="501"/>
      <c r="H189" s="501"/>
      <c r="I189" s="501"/>
      <c r="J189" s="190"/>
      <c r="K189" s="158"/>
      <c r="L189" s="502" t="s">
        <v>22</v>
      </c>
      <c r="M189" s="503"/>
      <c r="N189" s="123"/>
      <c r="O189" s="504" t="str">
        <f>IF($N189="","",IF(リスト!$N$2="","",リスト!$N$2))</f>
        <v/>
      </c>
      <c r="P189" s="504"/>
      <c r="Q189" s="504"/>
      <c r="R189" s="505" t="str">
        <f t="shared" si="26"/>
        <v/>
      </c>
      <c r="S189" s="506"/>
      <c r="T189" s="124"/>
      <c r="U189" s="421" t="str">
        <f>IF($T189="","",IF(リスト!$O$2="","",リスト!$O$2))</f>
        <v/>
      </c>
      <c r="V189" s="421"/>
      <c r="W189" s="506"/>
      <c r="X189" s="506" t="str">
        <f t="shared" si="27"/>
        <v/>
      </c>
      <c r="Y189" s="507"/>
      <c r="Z189" s="125"/>
      <c r="AA189" s="145"/>
      <c r="AB189" s="146"/>
      <c r="AC189" s="147"/>
      <c r="AD189" s="211"/>
      <c r="AE189" s="126" t="str">
        <f t="shared" si="28"/>
        <v/>
      </c>
      <c r="AF189" s="113" t="str">
        <f t="shared" si="29"/>
        <v/>
      </c>
      <c r="AG189" s="198" t="str">
        <f t="shared" si="21"/>
        <v/>
      </c>
      <c r="AH189" s="199" t="str">
        <f t="shared" si="22"/>
        <v/>
      </c>
      <c r="AI189" s="198" t="str">
        <f t="shared" si="23"/>
        <v/>
      </c>
      <c r="AJ189" s="199" t="str">
        <f t="shared" si="24"/>
        <v/>
      </c>
    </row>
    <row r="190" spans="1:36" ht="21" customHeight="1" x14ac:dyDescent="0.15">
      <c r="A190" s="153">
        <v>182</v>
      </c>
      <c r="B190" s="476"/>
      <c r="C190" s="476"/>
      <c r="D190" s="477"/>
      <c r="E190" s="478"/>
      <c r="F190" s="477"/>
      <c r="G190" s="478"/>
      <c r="H190" s="479"/>
      <c r="I190" s="479"/>
      <c r="J190" s="188"/>
      <c r="K190" s="154"/>
      <c r="L190" s="480" t="s">
        <v>22</v>
      </c>
      <c r="M190" s="481"/>
      <c r="N190" s="108"/>
      <c r="O190" s="482" t="str">
        <f>IF($N190="","",IF(リスト!$N$2="","",リスト!$N$2))</f>
        <v/>
      </c>
      <c r="P190" s="482"/>
      <c r="Q190" s="482"/>
      <c r="R190" s="474" t="str">
        <f t="shared" si="26"/>
        <v/>
      </c>
      <c r="S190" s="475"/>
      <c r="T190" s="105"/>
      <c r="U190" s="415" t="str">
        <f>IF($T190="","",IF(リスト!$O$2="","",リスト!$O$2))</f>
        <v/>
      </c>
      <c r="V190" s="415"/>
      <c r="W190" s="475"/>
      <c r="X190" s="475" t="str">
        <f t="shared" si="27"/>
        <v/>
      </c>
      <c r="Y190" s="483"/>
      <c r="Z190" s="107"/>
      <c r="AA190" s="142"/>
      <c r="AB190" s="143"/>
      <c r="AC190" s="144"/>
      <c r="AD190" s="209"/>
      <c r="AE190" s="109" t="str">
        <f t="shared" si="28"/>
        <v/>
      </c>
      <c r="AF190" s="104" t="str">
        <f t="shared" si="29"/>
        <v/>
      </c>
      <c r="AG190" s="198" t="str">
        <f t="shared" si="21"/>
        <v/>
      </c>
      <c r="AH190" s="199" t="str">
        <f t="shared" si="22"/>
        <v/>
      </c>
      <c r="AI190" s="198" t="str">
        <f t="shared" si="23"/>
        <v/>
      </c>
      <c r="AJ190" s="199" t="str">
        <f t="shared" si="24"/>
        <v/>
      </c>
    </row>
    <row r="191" spans="1:36" ht="21" customHeight="1" x14ac:dyDescent="0.15">
      <c r="A191" s="153">
        <v>183</v>
      </c>
      <c r="B191" s="493"/>
      <c r="C191" s="493"/>
      <c r="D191" s="477"/>
      <c r="E191" s="478"/>
      <c r="F191" s="477"/>
      <c r="G191" s="478"/>
      <c r="H191" s="479"/>
      <c r="I191" s="479"/>
      <c r="J191" s="188"/>
      <c r="K191" s="154"/>
      <c r="L191" s="480" t="s">
        <v>22</v>
      </c>
      <c r="M191" s="481"/>
      <c r="N191" s="108"/>
      <c r="O191" s="482" t="str">
        <f>IF($N191="","",IF(リスト!$N$2="","",リスト!$N$2))</f>
        <v/>
      </c>
      <c r="P191" s="482"/>
      <c r="Q191" s="482"/>
      <c r="R191" s="474" t="str">
        <f t="shared" si="26"/>
        <v/>
      </c>
      <c r="S191" s="475"/>
      <c r="T191" s="105"/>
      <c r="U191" s="415" t="str">
        <f>IF($T191="","",IF(リスト!$O$2="","",リスト!$O$2))</f>
        <v/>
      </c>
      <c r="V191" s="415"/>
      <c r="W191" s="475"/>
      <c r="X191" s="475" t="str">
        <f t="shared" si="27"/>
        <v/>
      </c>
      <c r="Y191" s="483"/>
      <c r="Z191" s="107"/>
      <c r="AA191" s="142"/>
      <c r="AB191" s="143"/>
      <c r="AC191" s="144"/>
      <c r="AD191" s="209"/>
      <c r="AE191" s="109" t="str">
        <f t="shared" si="28"/>
        <v/>
      </c>
      <c r="AF191" s="104" t="str">
        <f t="shared" si="29"/>
        <v/>
      </c>
      <c r="AG191" s="198" t="str">
        <f t="shared" si="21"/>
        <v/>
      </c>
      <c r="AH191" s="199" t="str">
        <f t="shared" si="22"/>
        <v/>
      </c>
      <c r="AI191" s="198" t="str">
        <f t="shared" si="23"/>
        <v/>
      </c>
      <c r="AJ191" s="199" t="str">
        <f t="shared" si="24"/>
        <v/>
      </c>
    </row>
    <row r="192" spans="1:36" ht="21" customHeight="1" x14ac:dyDescent="0.15">
      <c r="A192" s="153">
        <v>184</v>
      </c>
      <c r="B192" s="476"/>
      <c r="C192" s="476"/>
      <c r="D192" s="477"/>
      <c r="E192" s="478"/>
      <c r="F192" s="477"/>
      <c r="G192" s="478"/>
      <c r="H192" s="479"/>
      <c r="I192" s="479"/>
      <c r="J192" s="188"/>
      <c r="K192" s="154"/>
      <c r="L192" s="480" t="s">
        <v>22</v>
      </c>
      <c r="M192" s="481"/>
      <c r="N192" s="108"/>
      <c r="O192" s="482" t="str">
        <f>IF($N192="","",IF(リスト!$N$2="","",リスト!$N$2))</f>
        <v/>
      </c>
      <c r="P192" s="482"/>
      <c r="Q192" s="482"/>
      <c r="R192" s="474" t="str">
        <f t="shared" si="26"/>
        <v/>
      </c>
      <c r="S192" s="475"/>
      <c r="T192" s="105"/>
      <c r="U192" s="415" t="str">
        <f>IF($T192="","",IF(リスト!$O$2="","",リスト!$O$2))</f>
        <v/>
      </c>
      <c r="V192" s="415"/>
      <c r="W192" s="475"/>
      <c r="X192" s="475" t="str">
        <f t="shared" si="27"/>
        <v/>
      </c>
      <c r="Y192" s="483"/>
      <c r="Z192" s="107"/>
      <c r="AA192" s="142"/>
      <c r="AB192" s="143"/>
      <c r="AC192" s="144"/>
      <c r="AD192" s="209"/>
      <c r="AE192" s="109" t="str">
        <f t="shared" si="28"/>
        <v/>
      </c>
      <c r="AF192" s="104" t="str">
        <f t="shared" si="29"/>
        <v/>
      </c>
      <c r="AG192" s="198" t="str">
        <f t="shared" si="21"/>
        <v/>
      </c>
      <c r="AH192" s="199" t="str">
        <f t="shared" si="22"/>
        <v/>
      </c>
      <c r="AI192" s="198" t="str">
        <f t="shared" si="23"/>
        <v/>
      </c>
      <c r="AJ192" s="199" t="str">
        <f t="shared" si="24"/>
        <v/>
      </c>
    </row>
    <row r="193" spans="1:36" ht="21" customHeight="1" x14ac:dyDescent="0.15">
      <c r="A193" s="153">
        <v>185</v>
      </c>
      <c r="B193" s="476"/>
      <c r="C193" s="476"/>
      <c r="D193" s="477"/>
      <c r="E193" s="478"/>
      <c r="F193" s="477"/>
      <c r="G193" s="478"/>
      <c r="H193" s="479"/>
      <c r="I193" s="479"/>
      <c r="J193" s="188"/>
      <c r="K193" s="154"/>
      <c r="L193" s="480" t="s">
        <v>22</v>
      </c>
      <c r="M193" s="481"/>
      <c r="N193" s="108"/>
      <c r="O193" s="482" t="str">
        <f>IF($N193="","",IF(リスト!$N$2="","",リスト!$N$2))</f>
        <v/>
      </c>
      <c r="P193" s="482"/>
      <c r="Q193" s="482"/>
      <c r="R193" s="474" t="str">
        <f t="shared" si="26"/>
        <v/>
      </c>
      <c r="S193" s="475"/>
      <c r="T193" s="105"/>
      <c r="U193" s="415" t="str">
        <f>IF($T193="","",IF(リスト!$O$2="","",リスト!$O$2))</f>
        <v/>
      </c>
      <c r="V193" s="415"/>
      <c r="W193" s="475"/>
      <c r="X193" s="475" t="str">
        <f t="shared" si="27"/>
        <v/>
      </c>
      <c r="Y193" s="483"/>
      <c r="Z193" s="107"/>
      <c r="AA193" s="142"/>
      <c r="AB193" s="143"/>
      <c r="AC193" s="144"/>
      <c r="AD193" s="209"/>
      <c r="AE193" s="109" t="str">
        <f t="shared" si="28"/>
        <v/>
      </c>
      <c r="AF193" s="104" t="str">
        <f t="shared" si="29"/>
        <v/>
      </c>
      <c r="AG193" s="198" t="str">
        <f t="shared" si="21"/>
        <v/>
      </c>
      <c r="AH193" s="199" t="str">
        <f t="shared" si="22"/>
        <v/>
      </c>
      <c r="AI193" s="198" t="str">
        <f t="shared" si="23"/>
        <v/>
      </c>
      <c r="AJ193" s="199" t="str">
        <f t="shared" si="24"/>
        <v/>
      </c>
    </row>
    <row r="194" spans="1:36" ht="21" customHeight="1" x14ac:dyDescent="0.15">
      <c r="A194" s="153">
        <v>186</v>
      </c>
      <c r="B194" s="476"/>
      <c r="C194" s="476"/>
      <c r="D194" s="477"/>
      <c r="E194" s="478"/>
      <c r="F194" s="477"/>
      <c r="G194" s="478"/>
      <c r="H194" s="479"/>
      <c r="I194" s="479"/>
      <c r="J194" s="188"/>
      <c r="K194" s="154"/>
      <c r="L194" s="480" t="s">
        <v>22</v>
      </c>
      <c r="M194" s="481"/>
      <c r="N194" s="108"/>
      <c r="O194" s="482" t="str">
        <f>IF($N194="","",IF(リスト!$N$2="","",リスト!$N$2))</f>
        <v/>
      </c>
      <c r="P194" s="482"/>
      <c r="Q194" s="482"/>
      <c r="R194" s="474" t="str">
        <f t="shared" si="26"/>
        <v/>
      </c>
      <c r="S194" s="475"/>
      <c r="T194" s="105"/>
      <c r="U194" s="415" t="str">
        <f>IF($T194="","",IF(リスト!$O$2="","",リスト!$O$2))</f>
        <v/>
      </c>
      <c r="V194" s="415"/>
      <c r="W194" s="475"/>
      <c r="X194" s="475" t="str">
        <f t="shared" si="27"/>
        <v/>
      </c>
      <c r="Y194" s="483"/>
      <c r="Z194" s="107"/>
      <c r="AA194" s="142"/>
      <c r="AB194" s="143"/>
      <c r="AC194" s="144"/>
      <c r="AD194" s="209"/>
      <c r="AE194" s="109" t="str">
        <f t="shared" si="28"/>
        <v/>
      </c>
      <c r="AF194" s="104" t="str">
        <f t="shared" si="29"/>
        <v/>
      </c>
      <c r="AG194" s="198" t="str">
        <f t="shared" si="21"/>
        <v/>
      </c>
      <c r="AH194" s="199" t="str">
        <f t="shared" si="22"/>
        <v/>
      </c>
      <c r="AI194" s="198" t="str">
        <f t="shared" si="23"/>
        <v/>
      </c>
      <c r="AJ194" s="199" t="str">
        <f t="shared" si="24"/>
        <v/>
      </c>
    </row>
    <row r="195" spans="1:36" ht="21" customHeight="1" x14ac:dyDescent="0.15">
      <c r="A195" s="153">
        <v>187</v>
      </c>
      <c r="B195" s="476"/>
      <c r="C195" s="476"/>
      <c r="D195" s="477"/>
      <c r="E195" s="478"/>
      <c r="F195" s="477"/>
      <c r="G195" s="478"/>
      <c r="H195" s="479"/>
      <c r="I195" s="479"/>
      <c r="J195" s="188"/>
      <c r="K195" s="154"/>
      <c r="L195" s="480" t="s">
        <v>22</v>
      </c>
      <c r="M195" s="481"/>
      <c r="N195" s="108"/>
      <c r="O195" s="482" t="str">
        <f>IF($N195="","",IF(リスト!$N$2="","",リスト!$N$2))</f>
        <v/>
      </c>
      <c r="P195" s="482"/>
      <c r="Q195" s="482"/>
      <c r="R195" s="474" t="str">
        <f t="shared" si="26"/>
        <v/>
      </c>
      <c r="S195" s="475"/>
      <c r="T195" s="105"/>
      <c r="U195" s="415" t="str">
        <f>IF($T195="","",IF(リスト!$O$2="","",リスト!$O$2))</f>
        <v/>
      </c>
      <c r="V195" s="415"/>
      <c r="W195" s="475"/>
      <c r="X195" s="475" t="str">
        <f t="shared" si="27"/>
        <v/>
      </c>
      <c r="Y195" s="483"/>
      <c r="Z195" s="107"/>
      <c r="AA195" s="142"/>
      <c r="AB195" s="143"/>
      <c r="AC195" s="144"/>
      <c r="AD195" s="209"/>
      <c r="AE195" s="109" t="str">
        <f t="shared" si="28"/>
        <v/>
      </c>
      <c r="AF195" s="104" t="str">
        <f t="shared" si="29"/>
        <v/>
      </c>
      <c r="AG195" s="198" t="str">
        <f t="shared" si="21"/>
        <v/>
      </c>
      <c r="AH195" s="199" t="str">
        <f t="shared" si="22"/>
        <v/>
      </c>
      <c r="AI195" s="198" t="str">
        <f t="shared" si="23"/>
        <v/>
      </c>
      <c r="AJ195" s="199" t="str">
        <f t="shared" si="24"/>
        <v/>
      </c>
    </row>
    <row r="196" spans="1:36" ht="21" customHeight="1" x14ac:dyDescent="0.15">
      <c r="A196" s="153">
        <v>188</v>
      </c>
      <c r="B196" s="476"/>
      <c r="C196" s="476"/>
      <c r="D196" s="477"/>
      <c r="E196" s="478"/>
      <c r="F196" s="477"/>
      <c r="G196" s="478"/>
      <c r="H196" s="479"/>
      <c r="I196" s="479"/>
      <c r="J196" s="188"/>
      <c r="K196" s="154"/>
      <c r="L196" s="480" t="s">
        <v>22</v>
      </c>
      <c r="M196" s="481"/>
      <c r="N196" s="108"/>
      <c r="O196" s="482" t="str">
        <f>IF($N196="","",IF(リスト!$N$2="","",リスト!$N$2))</f>
        <v/>
      </c>
      <c r="P196" s="482"/>
      <c r="Q196" s="482"/>
      <c r="R196" s="474" t="str">
        <f t="shared" si="26"/>
        <v/>
      </c>
      <c r="S196" s="475"/>
      <c r="T196" s="105"/>
      <c r="U196" s="415" t="str">
        <f>IF($T196="","",IF(リスト!$O$2="","",リスト!$O$2))</f>
        <v/>
      </c>
      <c r="V196" s="415"/>
      <c r="W196" s="475"/>
      <c r="X196" s="475" t="str">
        <f t="shared" si="27"/>
        <v/>
      </c>
      <c r="Y196" s="483"/>
      <c r="Z196" s="107"/>
      <c r="AA196" s="142"/>
      <c r="AB196" s="143"/>
      <c r="AC196" s="144"/>
      <c r="AD196" s="209"/>
      <c r="AE196" s="109" t="str">
        <f t="shared" si="28"/>
        <v/>
      </c>
      <c r="AF196" s="104" t="str">
        <f t="shared" si="29"/>
        <v/>
      </c>
      <c r="AG196" s="198" t="str">
        <f t="shared" si="21"/>
        <v/>
      </c>
      <c r="AH196" s="199" t="str">
        <f t="shared" si="22"/>
        <v/>
      </c>
      <c r="AI196" s="198" t="str">
        <f t="shared" si="23"/>
        <v/>
      </c>
      <c r="AJ196" s="199" t="str">
        <f t="shared" si="24"/>
        <v/>
      </c>
    </row>
    <row r="197" spans="1:36" ht="21" customHeight="1" x14ac:dyDescent="0.15">
      <c r="A197" s="153">
        <v>189</v>
      </c>
      <c r="B197" s="476"/>
      <c r="C197" s="476"/>
      <c r="D197" s="477"/>
      <c r="E197" s="478"/>
      <c r="F197" s="477"/>
      <c r="G197" s="478"/>
      <c r="H197" s="479"/>
      <c r="I197" s="479"/>
      <c r="J197" s="188"/>
      <c r="K197" s="154"/>
      <c r="L197" s="480" t="s">
        <v>22</v>
      </c>
      <c r="M197" s="481"/>
      <c r="N197" s="108"/>
      <c r="O197" s="482" t="str">
        <f>IF($N197="","",IF(リスト!$N$2="","",リスト!$N$2))</f>
        <v/>
      </c>
      <c r="P197" s="482"/>
      <c r="Q197" s="482"/>
      <c r="R197" s="474" t="str">
        <f t="shared" si="26"/>
        <v/>
      </c>
      <c r="S197" s="475"/>
      <c r="T197" s="105"/>
      <c r="U197" s="415" t="str">
        <f>IF($T197="","",IF(リスト!$O$2="","",リスト!$O$2))</f>
        <v/>
      </c>
      <c r="V197" s="415"/>
      <c r="W197" s="475"/>
      <c r="X197" s="475" t="str">
        <f t="shared" si="27"/>
        <v/>
      </c>
      <c r="Y197" s="483"/>
      <c r="Z197" s="107"/>
      <c r="AA197" s="142"/>
      <c r="AB197" s="143"/>
      <c r="AC197" s="144"/>
      <c r="AD197" s="209"/>
      <c r="AE197" s="109" t="str">
        <f t="shared" si="28"/>
        <v/>
      </c>
      <c r="AF197" s="104" t="str">
        <f t="shared" si="29"/>
        <v/>
      </c>
      <c r="AG197" s="198" t="str">
        <f t="shared" si="21"/>
        <v/>
      </c>
      <c r="AH197" s="199" t="str">
        <f t="shared" si="22"/>
        <v/>
      </c>
      <c r="AI197" s="198" t="str">
        <f t="shared" si="23"/>
        <v/>
      </c>
      <c r="AJ197" s="199" t="str">
        <f t="shared" si="24"/>
        <v/>
      </c>
    </row>
    <row r="198" spans="1:36" ht="21" customHeight="1" thickBot="1" x14ac:dyDescent="0.2">
      <c r="A198" s="159">
        <v>190</v>
      </c>
      <c r="B198" s="484"/>
      <c r="C198" s="484"/>
      <c r="D198" s="485"/>
      <c r="E198" s="486"/>
      <c r="F198" s="485"/>
      <c r="G198" s="486"/>
      <c r="H198" s="487"/>
      <c r="I198" s="487"/>
      <c r="J198" s="189"/>
      <c r="K198" s="160"/>
      <c r="L198" s="488" t="s">
        <v>22</v>
      </c>
      <c r="M198" s="489"/>
      <c r="N198" s="127"/>
      <c r="O198" s="490" t="str">
        <f>IF($N198="","",IF(リスト!$N$2="","",リスト!$N$2))</f>
        <v/>
      </c>
      <c r="P198" s="490"/>
      <c r="Q198" s="490"/>
      <c r="R198" s="491" t="str">
        <f t="shared" si="26"/>
        <v/>
      </c>
      <c r="S198" s="424"/>
      <c r="T198" s="128"/>
      <c r="U198" s="423" t="str">
        <f>IF($T198="","",IF(リスト!$O$2="","",リスト!$O$2))</f>
        <v/>
      </c>
      <c r="V198" s="423"/>
      <c r="W198" s="424"/>
      <c r="X198" s="424" t="str">
        <f t="shared" si="27"/>
        <v/>
      </c>
      <c r="Y198" s="492"/>
      <c r="Z198" s="129"/>
      <c r="AA198" s="149"/>
      <c r="AB198" s="150"/>
      <c r="AC198" s="151"/>
      <c r="AD198" s="210"/>
      <c r="AE198" s="83" t="str">
        <f t="shared" si="28"/>
        <v/>
      </c>
      <c r="AF198" s="114" t="str">
        <f t="shared" si="29"/>
        <v/>
      </c>
      <c r="AG198" s="198" t="str">
        <f t="shared" si="21"/>
        <v/>
      </c>
      <c r="AH198" s="199" t="str">
        <f t="shared" si="22"/>
        <v/>
      </c>
      <c r="AI198" s="198" t="str">
        <f t="shared" si="23"/>
        <v/>
      </c>
      <c r="AJ198" s="199" t="str">
        <f t="shared" si="24"/>
        <v/>
      </c>
    </row>
    <row r="199" spans="1:36" ht="21" customHeight="1" x14ac:dyDescent="0.15">
      <c r="A199" s="157">
        <v>191</v>
      </c>
      <c r="B199" s="499"/>
      <c r="C199" s="499"/>
      <c r="D199" s="500"/>
      <c r="E199" s="501"/>
      <c r="F199" s="500"/>
      <c r="G199" s="501"/>
      <c r="H199" s="501"/>
      <c r="I199" s="501"/>
      <c r="J199" s="190"/>
      <c r="K199" s="158"/>
      <c r="L199" s="502" t="s">
        <v>22</v>
      </c>
      <c r="M199" s="503"/>
      <c r="N199" s="123"/>
      <c r="O199" s="504" t="str">
        <f>IF($N199="","",IF(リスト!$N$2="","",リスト!$N$2))</f>
        <v/>
      </c>
      <c r="P199" s="504"/>
      <c r="Q199" s="504"/>
      <c r="R199" s="505" t="str">
        <f t="shared" si="26"/>
        <v/>
      </c>
      <c r="S199" s="506"/>
      <c r="T199" s="124"/>
      <c r="U199" s="421" t="str">
        <f>IF($T199="","",IF(リスト!$O$2="","",リスト!$O$2))</f>
        <v/>
      </c>
      <c r="V199" s="421"/>
      <c r="W199" s="506"/>
      <c r="X199" s="506" t="str">
        <f t="shared" si="27"/>
        <v/>
      </c>
      <c r="Y199" s="507"/>
      <c r="Z199" s="125"/>
      <c r="AA199" s="145"/>
      <c r="AB199" s="146"/>
      <c r="AC199" s="147"/>
      <c r="AD199" s="211"/>
      <c r="AE199" s="126" t="str">
        <f t="shared" si="28"/>
        <v/>
      </c>
      <c r="AF199" s="113" t="str">
        <f t="shared" si="29"/>
        <v/>
      </c>
      <c r="AG199" s="198" t="str">
        <f t="shared" si="21"/>
        <v/>
      </c>
      <c r="AH199" s="199" t="str">
        <f t="shared" si="22"/>
        <v/>
      </c>
      <c r="AI199" s="198" t="str">
        <f t="shared" si="23"/>
        <v/>
      </c>
      <c r="AJ199" s="199" t="str">
        <f t="shared" si="24"/>
        <v/>
      </c>
    </row>
    <row r="200" spans="1:36" ht="21" customHeight="1" x14ac:dyDescent="0.15">
      <c r="A200" s="153">
        <v>192</v>
      </c>
      <c r="B200" s="476"/>
      <c r="C200" s="476"/>
      <c r="D200" s="477"/>
      <c r="E200" s="478"/>
      <c r="F200" s="477"/>
      <c r="G200" s="478"/>
      <c r="H200" s="479"/>
      <c r="I200" s="479"/>
      <c r="J200" s="188"/>
      <c r="K200" s="154"/>
      <c r="L200" s="480" t="s">
        <v>22</v>
      </c>
      <c r="M200" s="481"/>
      <c r="N200" s="108"/>
      <c r="O200" s="482" t="str">
        <f>IF($N200="","",IF(リスト!$N$2="","",リスト!$N$2))</f>
        <v/>
      </c>
      <c r="P200" s="482"/>
      <c r="Q200" s="482"/>
      <c r="R200" s="474" t="str">
        <f t="shared" si="26"/>
        <v/>
      </c>
      <c r="S200" s="475"/>
      <c r="T200" s="105"/>
      <c r="U200" s="415" t="str">
        <f>IF($T200="","",IF(リスト!$O$2="","",リスト!$O$2))</f>
        <v/>
      </c>
      <c r="V200" s="415"/>
      <c r="W200" s="475"/>
      <c r="X200" s="475" t="str">
        <f t="shared" si="27"/>
        <v/>
      </c>
      <c r="Y200" s="483"/>
      <c r="Z200" s="107"/>
      <c r="AA200" s="142"/>
      <c r="AB200" s="143"/>
      <c r="AC200" s="144"/>
      <c r="AD200" s="209"/>
      <c r="AE200" s="109" t="str">
        <f t="shared" si="28"/>
        <v/>
      </c>
      <c r="AF200" s="104" t="str">
        <f t="shared" si="29"/>
        <v/>
      </c>
      <c r="AG200" s="198" t="str">
        <f t="shared" si="21"/>
        <v/>
      </c>
      <c r="AH200" s="199" t="str">
        <f t="shared" si="22"/>
        <v/>
      </c>
      <c r="AI200" s="198" t="str">
        <f t="shared" si="23"/>
        <v/>
      </c>
      <c r="AJ200" s="199" t="str">
        <f t="shared" si="24"/>
        <v/>
      </c>
    </row>
    <row r="201" spans="1:36" ht="21" customHeight="1" x14ac:dyDescent="0.15">
      <c r="A201" s="153">
        <v>193</v>
      </c>
      <c r="B201" s="476"/>
      <c r="C201" s="476"/>
      <c r="D201" s="477"/>
      <c r="E201" s="478"/>
      <c r="F201" s="477"/>
      <c r="G201" s="478"/>
      <c r="H201" s="479"/>
      <c r="I201" s="479"/>
      <c r="J201" s="188"/>
      <c r="K201" s="154"/>
      <c r="L201" s="480" t="s">
        <v>22</v>
      </c>
      <c r="M201" s="481"/>
      <c r="N201" s="108"/>
      <c r="O201" s="482" t="str">
        <f>IF($N201="","",IF(リスト!$N$2="","",リスト!$N$2))</f>
        <v/>
      </c>
      <c r="P201" s="482"/>
      <c r="Q201" s="482"/>
      <c r="R201" s="474" t="str">
        <f t="shared" si="26"/>
        <v/>
      </c>
      <c r="S201" s="475"/>
      <c r="T201" s="105"/>
      <c r="U201" s="415" t="str">
        <f>IF($T201="","",IF(リスト!$O$2="","",リスト!$O$2))</f>
        <v/>
      </c>
      <c r="V201" s="415"/>
      <c r="W201" s="475"/>
      <c r="X201" s="475" t="str">
        <f t="shared" si="27"/>
        <v/>
      </c>
      <c r="Y201" s="483"/>
      <c r="Z201" s="107"/>
      <c r="AA201" s="142"/>
      <c r="AB201" s="143"/>
      <c r="AC201" s="144"/>
      <c r="AD201" s="209"/>
      <c r="AE201" s="109" t="str">
        <f t="shared" si="28"/>
        <v/>
      </c>
      <c r="AF201" s="104" t="str">
        <f t="shared" si="29"/>
        <v/>
      </c>
      <c r="AG201" s="198" t="str">
        <f t="shared" si="21"/>
        <v/>
      </c>
      <c r="AH201" s="199" t="str">
        <f t="shared" si="22"/>
        <v/>
      </c>
      <c r="AI201" s="198" t="str">
        <f t="shared" si="23"/>
        <v/>
      </c>
      <c r="AJ201" s="199" t="str">
        <f t="shared" si="24"/>
        <v/>
      </c>
    </row>
    <row r="202" spans="1:36" ht="21" customHeight="1" x14ac:dyDescent="0.15">
      <c r="A202" s="153">
        <v>194</v>
      </c>
      <c r="B202" s="476"/>
      <c r="C202" s="476"/>
      <c r="D202" s="477"/>
      <c r="E202" s="478"/>
      <c r="F202" s="477"/>
      <c r="G202" s="478"/>
      <c r="H202" s="479"/>
      <c r="I202" s="479"/>
      <c r="J202" s="188"/>
      <c r="K202" s="154"/>
      <c r="L202" s="480" t="s">
        <v>22</v>
      </c>
      <c r="M202" s="481"/>
      <c r="N202" s="108"/>
      <c r="O202" s="482" t="str">
        <f>IF($N202="","",IF(リスト!$N$2="","",リスト!$N$2))</f>
        <v/>
      </c>
      <c r="P202" s="482"/>
      <c r="Q202" s="482"/>
      <c r="R202" s="474" t="str">
        <f t="shared" si="26"/>
        <v/>
      </c>
      <c r="S202" s="475"/>
      <c r="T202" s="105"/>
      <c r="U202" s="415" t="str">
        <f>IF($T202="","",IF(リスト!$O$2="","",リスト!$O$2))</f>
        <v/>
      </c>
      <c r="V202" s="415"/>
      <c r="W202" s="475"/>
      <c r="X202" s="475" t="str">
        <f t="shared" si="27"/>
        <v/>
      </c>
      <c r="Y202" s="483"/>
      <c r="Z202" s="107"/>
      <c r="AA202" s="142"/>
      <c r="AB202" s="143"/>
      <c r="AC202" s="144"/>
      <c r="AD202" s="209"/>
      <c r="AE202" s="109" t="str">
        <f t="shared" si="28"/>
        <v/>
      </c>
      <c r="AF202" s="104" t="str">
        <f t="shared" si="29"/>
        <v/>
      </c>
      <c r="AG202" s="198" t="str">
        <f t="shared" ref="AG202:AG258" si="30">IF(AA202="","",J202*AA202)</f>
        <v/>
      </c>
      <c r="AH202" s="199" t="str">
        <f t="shared" ref="AH202:AH258" si="31">IF(AB202="","",J202*AB202)</f>
        <v/>
      </c>
      <c r="AI202" s="198" t="str">
        <f t="shared" ref="AI202:AI258" si="32">IF(AC202="","",J202*AC202)</f>
        <v/>
      </c>
      <c r="AJ202" s="199" t="str">
        <f t="shared" ref="AJ202:AJ258" si="33">IF(AD202="","",J202*AD202)</f>
        <v/>
      </c>
    </row>
    <row r="203" spans="1:36" ht="21" customHeight="1" x14ac:dyDescent="0.15">
      <c r="A203" s="153">
        <v>195</v>
      </c>
      <c r="B203" s="476"/>
      <c r="C203" s="476"/>
      <c r="D203" s="477"/>
      <c r="E203" s="478"/>
      <c r="F203" s="477"/>
      <c r="G203" s="478"/>
      <c r="H203" s="479"/>
      <c r="I203" s="479"/>
      <c r="J203" s="188"/>
      <c r="K203" s="154"/>
      <c r="L203" s="480" t="s">
        <v>22</v>
      </c>
      <c r="M203" s="481"/>
      <c r="N203" s="108"/>
      <c r="O203" s="482" t="str">
        <f>IF($N203="","",IF(リスト!$N$2="","",リスト!$N$2))</f>
        <v/>
      </c>
      <c r="P203" s="482"/>
      <c r="Q203" s="482"/>
      <c r="R203" s="474" t="str">
        <f t="shared" si="26"/>
        <v/>
      </c>
      <c r="S203" s="475"/>
      <c r="T203" s="105"/>
      <c r="U203" s="415" t="str">
        <f>IF($T203="","",IF(リスト!$O$2="","",リスト!$O$2))</f>
        <v/>
      </c>
      <c r="V203" s="415"/>
      <c r="W203" s="475"/>
      <c r="X203" s="475" t="str">
        <f t="shared" si="27"/>
        <v/>
      </c>
      <c r="Y203" s="483"/>
      <c r="Z203" s="107"/>
      <c r="AA203" s="142"/>
      <c r="AB203" s="143"/>
      <c r="AC203" s="144"/>
      <c r="AD203" s="209"/>
      <c r="AE203" s="109" t="str">
        <f t="shared" si="28"/>
        <v/>
      </c>
      <c r="AF203" s="104" t="str">
        <f t="shared" si="29"/>
        <v/>
      </c>
      <c r="AG203" s="198" t="str">
        <f t="shared" si="30"/>
        <v/>
      </c>
      <c r="AH203" s="199" t="str">
        <f t="shared" si="31"/>
        <v/>
      </c>
      <c r="AI203" s="198" t="str">
        <f t="shared" si="32"/>
        <v/>
      </c>
      <c r="AJ203" s="199" t="str">
        <f t="shared" si="33"/>
        <v/>
      </c>
    </row>
    <row r="204" spans="1:36" ht="21" customHeight="1" x14ac:dyDescent="0.15">
      <c r="A204" s="153">
        <v>196</v>
      </c>
      <c r="B204" s="476"/>
      <c r="C204" s="476"/>
      <c r="D204" s="477"/>
      <c r="E204" s="478"/>
      <c r="F204" s="477"/>
      <c r="G204" s="478"/>
      <c r="H204" s="479"/>
      <c r="I204" s="479"/>
      <c r="J204" s="188"/>
      <c r="K204" s="154"/>
      <c r="L204" s="480" t="s">
        <v>22</v>
      </c>
      <c r="M204" s="481"/>
      <c r="N204" s="108"/>
      <c r="O204" s="482" t="str">
        <f>IF($N204="","",IF(リスト!$N$2="","",リスト!$N$2))</f>
        <v/>
      </c>
      <c r="P204" s="482"/>
      <c r="Q204" s="482"/>
      <c r="R204" s="474" t="str">
        <f t="shared" si="26"/>
        <v/>
      </c>
      <c r="S204" s="475"/>
      <c r="T204" s="105"/>
      <c r="U204" s="415" t="str">
        <f>IF($T204="","",IF(リスト!$O$2="","",リスト!$O$2))</f>
        <v/>
      </c>
      <c r="V204" s="415"/>
      <c r="W204" s="475"/>
      <c r="X204" s="475" t="str">
        <f t="shared" si="27"/>
        <v/>
      </c>
      <c r="Y204" s="483"/>
      <c r="Z204" s="107"/>
      <c r="AA204" s="142"/>
      <c r="AB204" s="143"/>
      <c r="AC204" s="144"/>
      <c r="AD204" s="209"/>
      <c r="AE204" s="109" t="str">
        <f t="shared" si="28"/>
        <v/>
      </c>
      <c r="AF204" s="104" t="str">
        <f t="shared" si="29"/>
        <v/>
      </c>
      <c r="AG204" s="198" t="str">
        <f t="shared" si="30"/>
        <v/>
      </c>
      <c r="AH204" s="199" t="str">
        <f t="shared" si="31"/>
        <v/>
      </c>
      <c r="AI204" s="198" t="str">
        <f t="shared" si="32"/>
        <v/>
      </c>
      <c r="AJ204" s="199" t="str">
        <f t="shared" si="33"/>
        <v/>
      </c>
    </row>
    <row r="205" spans="1:36" ht="21" customHeight="1" x14ac:dyDescent="0.15">
      <c r="A205" s="153">
        <v>197</v>
      </c>
      <c r="B205" s="476"/>
      <c r="C205" s="476"/>
      <c r="D205" s="477"/>
      <c r="E205" s="478"/>
      <c r="F205" s="477"/>
      <c r="G205" s="478"/>
      <c r="H205" s="479"/>
      <c r="I205" s="479"/>
      <c r="J205" s="188"/>
      <c r="K205" s="154"/>
      <c r="L205" s="480" t="s">
        <v>22</v>
      </c>
      <c r="M205" s="481"/>
      <c r="N205" s="108"/>
      <c r="O205" s="482" t="str">
        <f>IF($N205="","",IF(リスト!$N$2="","",リスト!$N$2))</f>
        <v/>
      </c>
      <c r="P205" s="482"/>
      <c r="Q205" s="482"/>
      <c r="R205" s="474" t="str">
        <f t="shared" si="26"/>
        <v/>
      </c>
      <c r="S205" s="475"/>
      <c r="T205" s="105"/>
      <c r="U205" s="415" t="str">
        <f>IF($T205="","",IF(リスト!$O$2="","",リスト!$O$2))</f>
        <v/>
      </c>
      <c r="V205" s="415"/>
      <c r="W205" s="475"/>
      <c r="X205" s="475" t="str">
        <f t="shared" si="27"/>
        <v/>
      </c>
      <c r="Y205" s="483"/>
      <c r="Z205" s="107"/>
      <c r="AA205" s="142"/>
      <c r="AB205" s="143"/>
      <c r="AC205" s="144"/>
      <c r="AD205" s="209"/>
      <c r="AE205" s="109" t="str">
        <f t="shared" si="28"/>
        <v/>
      </c>
      <c r="AF205" s="104" t="str">
        <f t="shared" si="29"/>
        <v/>
      </c>
      <c r="AG205" s="198" t="str">
        <f t="shared" si="30"/>
        <v/>
      </c>
      <c r="AH205" s="199" t="str">
        <f t="shared" si="31"/>
        <v/>
      </c>
      <c r="AI205" s="198" t="str">
        <f t="shared" si="32"/>
        <v/>
      </c>
      <c r="AJ205" s="199" t="str">
        <f t="shared" si="33"/>
        <v/>
      </c>
    </row>
    <row r="206" spans="1:36" ht="21" customHeight="1" x14ac:dyDescent="0.15">
      <c r="A206" s="153">
        <v>198</v>
      </c>
      <c r="B206" s="476"/>
      <c r="C206" s="476"/>
      <c r="D206" s="477"/>
      <c r="E206" s="478"/>
      <c r="F206" s="477"/>
      <c r="G206" s="478"/>
      <c r="H206" s="479"/>
      <c r="I206" s="479"/>
      <c r="J206" s="188"/>
      <c r="K206" s="154"/>
      <c r="L206" s="480" t="s">
        <v>22</v>
      </c>
      <c r="M206" s="481"/>
      <c r="N206" s="108"/>
      <c r="O206" s="482" t="str">
        <f>IF($N206="","",IF(リスト!$N$2="","",リスト!$N$2))</f>
        <v/>
      </c>
      <c r="P206" s="482"/>
      <c r="Q206" s="482"/>
      <c r="R206" s="474" t="str">
        <f t="shared" si="26"/>
        <v/>
      </c>
      <c r="S206" s="475"/>
      <c r="T206" s="105"/>
      <c r="U206" s="415" t="str">
        <f>IF($T206="","",IF(リスト!$O$2="","",リスト!$O$2))</f>
        <v/>
      </c>
      <c r="V206" s="415"/>
      <c r="W206" s="475"/>
      <c r="X206" s="475" t="str">
        <f t="shared" si="27"/>
        <v/>
      </c>
      <c r="Y206" s="483"/>
      <c r="Z206" s="107"/>
      <c r="AA206" s="142"/>
      <c r="AB206" s="143"/>
      <c r="AC206" s="144"/>
      <c r="AD206" s="209"/>
      <c r="AE206" s="109" t="str">
        <f t="shared" si="28"/>
        <v/>
      </c>
      <c r="AF206" s="104" t="str">
        <f t="shared" si="29"/>
        <v/>
      </c>
      <c r="AG206" s="198" t="str">
        <f t="shared" si="30"/>
        <v/>
      </c>
      <c r="AH206" s="199" t="str">
        <f t="shared" si="31"/>
        <v/>
      </c>
      <c r="AI206" s="198" t="str">
        <f t="shared" si="32"/>
        <v/>
      </c>
      <c r="AJ206" s="199" t="str">
        <f t="shared" si="33"/>
        <v/>
      </c>
    </row>
    <row r="207" spans="1:36" ht="21" customHeight="1" x14ac:dyDescent="0.15">
      <c r="A207" s="153">
        <v>199</v>
      </c>
      <c r="B207" s="476"/>
      <c r="C207" s="476"/>
      <c r="D207" s="477"/>
      <c r="E207" s="478"/>
      <c r="F207" s="477"/>
      <c r="G207" s="478"/>
      <c r="H207" s="479"/>
      <c r="I207" s="479"/>
      <c r="J207" s="188"/>
      <c r="K207" s="154"/>
      <c r="L207" s="480" t="s">
        <v>22</v>
      </c>
      <c r="M207" s="481"/>
      <c r="N207" s="108"/>
      <c r="O207" s="482" t="str">
        <f>IF($N207="","",IF(リスト!$N$2="","",リスト!$N$2))</f>
        <v/>
      </c>
      <c r="P207" s="482"/>
      <c r="Q207" s="482"/>
      <c r="R207" s="474" t="str">
        <f t="shared" si="26"/>
        <v/>
      </c>
      <c r="S207" s="475"/>
      <c r="T207" s="105"/>
      <c r="U207" s="415" t="str">
        <f>IF($T207="","",IF(リスト!$O$2="","",リスト!$O$2))</f>
        <v/>
      </c>
      <c r="V207" s="415"/>
      <c r="W207" s="475"/>
      <c r="X207" s="475" t="str">
        <f t="shared" si="27"/>
        <v/>
      </c>
      <c r="Y207" s="483"/>
      <c r="Z207" s="107"/>
      <c r="AA207" s="142"/>
      <c r="AB207" s="143"/>
      <c r="AC207" s="144"/>
      <c r="AD207" s="209"/>
      <c r="AE207" s="109" t="str">
        <f t="shared" si="28"/>
        <v/>
      </c>
      <c r="AF207" s="104" t="str">
        <f t="shared" si="29"/>
        <v/>
      </c>
      <c r="AG207" s="198" t="str">
        <f t="shared" si="30"/>
        <v/>
      </c>
      <c r="AH207" s="199" t="str">
        <f t="shared" si="31"/>
        <v/>
      </c>
      <c r="AI207" s="198" t="str">
        <f t="shared" si="32"/>
        <v/>
      </c>
      <c r="AJ207" s="199" t="str">
        <f t="shared" si="33"/>
        <v/>
      </c>
    </row>
    <row r="208" spans="1:36" ht="21" customHeight="1" thickBot="1" x14ac:dyDescent="0.2">
      <c r="A208" s="159">
        <v>200</v>
      </c>
      <c r="B208" s="484"/>
      <c r="C208" s="484"/>
      <c r="D208" s="485"/>
      <c r="E208" s="486"/>
      <c r="F208" s="485"/>
      <c r="G208" s="486"/>
      <c r="H208" s="487"/>
      <c r="I208" s="487"/>
      <c r="J208" s="189"/>
      <c r="K208" s="160"/>
      <c r="L208" s="488" t="s">
        <v>22</v>
      </c>
      <c r="M208" s="489"/>
      <c r="N208" s="127"/>
      <c r="O208" s="490" t="str">
        <f>IF($N208="","",IF(リスト!$N$2="","",リスト!$N$2))</f>
        <v/>
      </c>
      <c r="P208" s="490"/>
      <c r="Q208" s="490"/>
      <c r="R208" s="491" t="str">
        <f t="shared" si="26"/>
        <v/>
      </c>
      <c r="S208" s="424"/>
      <c r="T208" s="128"/>
      <c r="U208" s="423" t="str">
        <f>IF($T208="","",IF(リスト!$O$2="","",リスト!$O$2))</f>
        <v/>
      </c>
      <c r="V208" s="423"/>
      <c r="W208" s="424"/>
      <c r="X208" s="424" t="str">
        <f t="shared" si="27"/>
        <v/>
      </c>
      <c r="Y208" s="492"/>
      <c r="Z208" s="129"/>
      <c r="AA208" s="149"/>
      <c r="AB208" s="150"/>
      <c r="AC208" s="151"/>
      <c r="AD208" s="210"/>
      <c r="AE208" s="83" t="str">
        <f t="shared" si="28"/>
        <v/>
      </c>
      <c r="AF208" s="114" t="str">
        <f t="shared" si="29"/>
        <v/>
      </c>
      <c r="AG208" s="198" t="str">
        <f t="shared" si="30"/>
        <v/>
      </c>
      <c r="AH208" s="199" t="str">
        <f t="shared" si="31"/>
        <v/>
      </c>
      <c r="AI208" s="198" t="str">
        <f t="shared" si="32"/>
        <v/>
      </c>
      <c r="AJ208" s="199" t="str">
        <f t="shared" si="33"/>
        <v/>
      </c>
    </row>
    <row r="209" spans="1:36" ht="21" customHeight="1" x14ac:dyDescent="0.15">
      <c r="A209" s="161">
        <v>201</v>
      </c>
      <c r="B209" s="493"/>
      <c r="C209" s="493"/>
      <c r="D209" s="477"/>
      <c r="E209" s="478"/>
      <c r="F209" s="477"/>
      <c r="G209" s="478"/>
      <c r="H209" s="478"/>
      <c r="I209" s="478"/>
      <c r="J209" s="190"/>
      <c r="K209" s="162"/>
      <c r="L209" s="494" t="s">
        <v>22</v>
      </c>
      <c r="M209" s="495"/>
      <c r="N209" s="120"/>
      <c r="O209" s="496" t="str">
        <f>IF($N209="","",IF(リスト!$N$2="","",リスト!$N$2))</f>
        <v/>
      </c>
      <c r="P209" s="496"/>
      <c r="Q209" s="496"/>
      <c r="R209" s="497" t="str">
        <f t="shared" si="26"/>
        <v/>
      </c>
      <c r="S209" s="413"/>
      <c r="T209" s="121"/>
      <c r="U209" s="347" t="str">
        <f>IF($T209="","",IF(リスト!$O$2="","",リスト!$O$2))</f>
        <v/>
      </c>
      <c r="V209" s="347"/>
      <c r="W209" s="413"/>
      <c r="X209" s="413" t="str">
        <f t="shared" si="27"/>
        <v/>
      </c>
      <c r="Y209" s="498"/>
      <c r="Z209" s="122"/>
      <c r="AA209" s="145"/>
      <c r="AB209" s="146"/>
      <c r="AC209" s="147"/>
      <c r="AD209" s="211"/>
      <c r="AE209" s="126" t="str">
        <f t="shared" si="28"/>
        <v/>
      </c>
      <c r="AF209" s="113" t="str">
        <f t="shared" si="29"/>
        <v/>
      </c>
      <c r="AG209" s="198" t="str">
        <f t="shared" si="30"/>
        <v/>
      </c>
      <c r="AH209" s="199" t="str">
        <f t="shared" si="31"/>
        <v/>
      </c>
      <c r="AI209" s="198" t="str">
        <f t="shared" si="32"/>
        <v/>
      </c>
      <c r="AJ209" s="199" t="str">
        <f t="shared" si="33"/>
        <v/>
      </c>
    </row>
    <row r="210" spans="1:36" ht="21" customHeight="1" x14ac:dyDescent="0.15">
      <c r="A210" s="153">
        <v>202</v>
      </c>
      <c r="B210" s="476"/>
      <c r="C210" s="476"/>
      <c r="D210" s="477"/>
      <c r="E210" s="478"/>
      <c r="F210" s="477"/>
      <c r="G210" s="478"/>
      <c r="H210" s="479"/>
      <c r="I210" s="479"/>
      <c r="J210" s="188"/>
      <c r="K210" s="154"/>
      <c r="L210" s="480" t="s">
        <v>22</v>
      </c>
      <c r="M210" s="481"/>
      <c r="N210" s="108"/>
      <c r="O210" s="482" t="str">
        <f>IF($N210="","",IF(リスト!$N$2="","",リスト!$N$2))</f>
        <v/>
      </c>
      <c r="P210" s="482"/>
      <c r="Q210" s="482"/>
      <c r="R210" s="474" t="str">
        <f t="shared" si="26"/>
        <v/>
      </c>
      <c r="S210" s="475"/>
      <c r="T210" s="105"/>
      <c r="U210" s="415" t="str">
        <f>IF($T210="","",IF(リスト!$O$2="","",リスト!$O$2))</f>
        <v/>
      </c>
      <c r="V210" s="415"/>
      <c r="W210" s="475"/>
      <c r="X210" s="475" t="str">
        <f t="shared" si="27"/>
        <v/>
      </c>
      <c r="Y210" s="483"/>
      <c r="Z210" s="107"/>
      <c r="AA210" s="142"/>
      <c r="AB210" s="143"/>
      <c r="AC210" s="144"/>
      <c r="AD210" s="209"/>
      <c r="AE210" s="109" t="str">
        <f t="shared" si="28"/>
        <v/>
      </c>
      <c r="AF210" s="104" t="str">
        <f t="shared" si="29"/>
        <v/>
      </c>
      <c r="AG210" s="198" t="str">
        <f t="shared" si="30"/>
        <v/>
      </c>
      <c r="AH210" s="199" t="str">
        <f t="shared" si="31"/>
        <v/>
      </c>
      <c r="AI210" s="198" t="str">
        <f t="shared" si="32"/>
        <v/>
      </c>
      <c r="AJ210" s="199" t="str">
        <f t="shared" si="33"/>
        <v/>
      </c>
    </row>
    <row r="211" spans="1:36" ht="21" customHeight="1" x14ac:dyDescent="0.15">
      <c r="A211" s="153">
        <v>203</v>
      </c>
      <c r="B211" s="493"/>
      <c r="C211" s="493"/>
      <c r="D211" s="477"/>
      <c r="E211" s="478"/>
      <c r="F211" s="477"/>
      <c r="G211" s="478"/>
      <c r="H211" s="479"/>
      <c r="I211" s="479"/>
      <c r="J211" s="188"/>
      <c r="K211" s="154"/>
      <c r="L211" s="480" t="s">
        <v>22</v>
      </c>
      <c r="M211" s="481"/>
      <c r="N211" s="108"/>
      <c r="O211" s="482" t="str">
        <f>IF($N211="","",IF(リスト!$N$2="","",リスト!$N$2))</f>
        <v/>
      </c>
      <c r="P211" s="482"/>
      <c r="Q211" s="482"/>
      <c r="R211" s="474" t="str">
        <f t="shared" si="26"/>
        <v/>
      </c>
      <c r="S211" s="475"/>
      <c r="T211" s="105"/>
      <c r="U211" s="415" t="str">
        <f>IF($T211="","",IF(リスト!$O$2="","",リスト!$O$2))</f>
        <v/>
      </c>
      <c r="V211" s="415"/>
      <c r="W211" s="475"/>
      <c r="X211" s="475" t="str">
        <f t="shared" si="27"/>
        <v/>
      </c>
      <c r="Y211" s="483"/>
      <c r="Z211" s="107"/>
      <c r="AA211" s="142"/>
      <c r="AB211" s="143"/>
      <c r="AC211" s="144"/>
      <c r="AD211" s="209"/>
      <c r="AE211" s="109" t="str">
        <f t="shared" si="28"/>
        <v/>
      </c>
      <c r="AF211" s="104" t="str">
        <f t="shared" si="29"/>
        <v/>
      </c>
      <c r="AG211" s="198" t="str">
        <f t="shared" si="30"/>
        <v/>
      </c>
      <c r="AH211" s="199" t="str">
        <f t="shared" si="31"/>
        <v/>
      </c>
      <c r="AI211" s="198" t="str">
        <f t="shared" si="32"/>
        <v/>
      </c>
      <c r="AJ211" s="199" t="str">
        <f t="shared" si="33"/>
        <v/>
      </c>
    </row>
    <row r="212" spans="1:36" ht="21" customHeight="1" x14ac:dyDescent="0.15">
      <c r="A212" s="153">
        <v>204</v>
      </c>
      <c r="B212" s="476"/>
      <c r="C212" s="476"/>
      <c r="D212" s="477"/>
      <c r="E212" s="478"/>
      <c r="F212" s="477"/>
      <c r="G212" s="478"/>
      <c r="H212" s="479"/>
      <c r="I212" s="479"/>
      <c r="J212" s="188"/>
      <c r="K212" s="154"/>
      <c r="L212" s="480" t="s">
        <v>22</v>
      </c>
      <c r="M212" s="481"/>
      <c r="N212" s="108"/>
      <c r="O212" s="482" t="str">
        <f>IF($N212="","",IF(リスト!$N$2="","",リスト!$N$2))</f>
        <v/>
      </c>
      <c r="P212" s="482"/>
      <c r="Q212" s="482"/>
      <c r="R212" s="474" t="str">
        <f t="shared" si="26"/>
        <v/>
      </c>
      <c r="S212" s="475"/>
      <c r="T212" s="105"/>
      <c r="U212" s="415" t="str">
        <f>IF($T212="","",IF(リスト!$O$2="","",リスト!$O$2))</f>
        <v/>
      </c>
      <c r="V212" s="415"/>
      <c r="W212" s="475"/>
      <c r="X212" s="475" t="str">
        <f t="shared" si="27"/>
        <v/>
      </c>
      <c r="Y212" s="483"/>
      <c r="Z212" s="107"/>
      <c r="AA212" s="142"/>
      <c r="AB212" s="143"/>
      <c r="AC212" s="144"/>
      <c r="AD212" s="209"/>
      <c r="AE212" s="109" t="str">
        <f t="shared" si="28"/>
        <v/>
      </c>
      <c r="AF212" s="104" t="str">
        <f t="shared" si="29"/>
        <v/>
      </c>
      <c r="AG212" s="198" t="str">
        <f t="shared" si="30"/>
        <v/>
      </c>
      <c r="AH212" s="199" t="str">
        <f t="shared" si="31"/>
        <v/>
      </c>
      <c r="AI212" s="198" t="str">
        <f t="shared" si="32"/>
        <v/>
      </c>
      <c r="AJ212" s="199" t="str">
        <f t="shared" si="33"/>
        <v/>
      </c>
    </row>
    <row r="213" spans="1:36" ht="21" customHeight="1" x14ac:dyDescent="0.15">
      <c r="A213" s="153">
        <v>205</v>
      </c>
      <c r="B213" s="476"/>
      <c r="C213" s="476"/>
      <c r="D213" s="477"/>
      <c r="E213" s="478"/>
      <c r="F213" s="477"/>
      <c r="G213" s="478"/>
      <c r="H213" s="479"/>
      <c r="I213" s="479"/>
      <c r="J213" s="188"/>
      <c r="K213" s="154"/>
      <c r="L213" s="480" t="s">
        <v>22</v>
      </c>
      <c r="M213" s="481"/>
      <c r="N213" s="108"/>
      <c r="O213" s="482" t="str">
        <f>IF($N213="","",IF(リスト!$N$2="","",リスト!$N$2))</f>
        <v/>
      </c>
      <c r="P213" s="482"/>
      <c r="Q213" s="482"/>
      <c r="R213" s="474" t="str">
        <f t="shared" si="26"/>
        <v/>
      </c>
      <c r="S213" s="475"/>
      <c r="T213" s="105"/>
      <c r="U213" s="415" t="str">
        <f>IF($T213="","",IF(リスト!$O$2="","",リスト!$O$2))</f>
        <v/>
      </c>
      <c r="V213" s="415"/>
      <c r="W213" s="475"/>
      <c r="X213" s="475" t="str">
        <f t="shared" si="27"/>
        <v/>
      </c>
      <c r="Y213" s="483"/>
      <c r="Z213" s="107"/>
      <c r="AA213" s="142"/>
      <c r="AB213" s="143"/>
      <c r="AC213" s="144"/>
      <c r="AD213" s="209"/>
      <c r="AE213" s="109" t="str">
        <f t="shared" si="28"/>
        <v/>
      </c>
      <c r="AF213" s="104" t="str">
        <f t="shared" si="29"/>
        <v/>
      </c>
      <c r="AG213" s="198" t="str">
        <f t="shared" si="30"/>
        <v/>
      </c>
      <c r="AH213" s="199" t="str">
        <f t="shared" si="31"/>
        <v/>
      </c>
      <c r="AI213" s="198" t="str">
        <f t="shared" si="32"/>
        <v/>
      </c>
      <c r="AJ213" s="199" t="str">
        <f t="shared" si="33"/>
        <v/>
      </c>
    </row>
    <row r="214" spans="1:36" ht="21" customHeight="1" x14ac:dyDescent="0.15">
      <c r="A214" s="153">
        <v>206</v>
      </c>
      <c r="B214" s="476"/>
      <c r="C214" s="476"/>
      <c r="D214" s="477"/>
      <c r="E214" s="478"/>
      <c r="F214" s="477"/>
      <c r="G214" s="478"/>
      <c r="H214" s="479"/>
      <c r="I214" s="479"/>
      <c r="J214" s="188"/>
      <c r="K214" s="154"/>
      <c r="L214" s="480" t="s">
        <v>22</v>
      </c>
      <c r="M214" s="481"/>
      <c r="N214" s="108"/>
      <c r="O214" s="482" t="str">
        <f>IF($N214="","",IF(リスト!$N$2="","",リスト!$N$2))</f>
        <v/>
      </c>
      <c r="P214" s="482"/>
      <c r="Q214" s="482"/>
      <c r="R214" s="474" t="str">
        <f t="shared" si="26"/>
        <v/>
      </c>
      <c r="S214" s="475"/>
      <c r="T214" s="105"/>
      <c r="U214" s="415" t="str">
        <f>IF($T214="","",IF(リスト!$O$2="","",リスト!$O$2))</f>
        <v/>
      </c>
      <c r="V214" s="415"/>
      <c r="W214" s="475"/>
      <c r="X214" s="475" t="str">
        <f t="shared" si="27"/>
        <v/>
      </c>
      <c r="Y214" s="483"/>
      <c r="Z214" s="107"/>
      <c r="AA214" s="142"/>
      <c r="AB214" s="143"/>
      <c r="AC214" s="144"/>
      <c r="AD214" s="209"/>
      <c r="AE214" s="109" t="str">
        <f t="shared" si="28"/>
        <v/>
      </c>
      <c r="AF214" s="104" t="str">
        <f t="shared" si="29"/>
        <v/>
      </c>
      <c r="AG214" s="198" t="str">
        <f t="shared" si="30"/>
        <v/>
      </c>
      <c r="AH214" s="199" t="str">
        <f t="shared" si="31"/>
        <v/>
      </c>
      <c r="AI214" s="198" t="str">
        <f t="shared" si="32"/>
        <v/>
      </c>
      <c r="AJ214" s="199" t="str">
        <f t="shared" si="33"/>
        <v/>
      </c>
    </row>
    <row r="215" spans="1:36" ht="21" customHeight="1" x14ac:dyDescent="0.15">
      <c r="A215" s="153">
        <v>207</v>
      </c>
      <c r="B215" s="476"/>
      <c r="C215" s="476"/>
      <c r="D215" s="477"/>
      <c r="E215" s="478"/>
      <c r="F215" s="477"/>
      <c r="G215" s="478"/>
      <c r="H215" s="479"/>
      <c r="I215" s="479"/>
      <c r="J215" s="188"/>
      <c r="K215" s="154"/>
      <c r="L215" s="480" t="s">
        <v>22</v>
      </c>
      <c r="M215" s="481"/>
      <c r="N215" s="108"/>
      <c r="O215" s="482" t="str">
        <f>IF($N215="","",IF(リスト!$N$2="","",リスト!$N$2))</f>
        <v/>
      </c>
      <c r="P215" s="482"/>
      <c r="Q215" s="482"/>
      <c r="R215" s="474" t="str">
        <f t="shared" si="26"/>
        <v/>
      </c>
      <c r="S215" s="475"/>
      <c r="T215" s="105"/>
      <c r="U215" s="415" t="str">
        <f>IF($T215="","",IF(リスト!$O$2="","",リスト!$O$2))</f>
        <v/>
      </c>
      <c r="V215" s="415"/>
      <c r="W215" s="475"/>
      <c r="X215" s="475" t="str">
        <f t="shared" si="27"/>
        <v/>
      </c>
      <c r="Y215" s="483"/>
      <c r="Z215" s="107"/>
      <c r="AA215" s="142"/>
      <c r="AB215" s="143"/>
      <c r="AC215" s="144"/>
      <c r="AD215" s="209"/>
      <c r="AE215" s="109" t="str">
        <f t="shared" si="28"/>
        <v/>
      </c>
      <c r="AF215" s="104" t="str">
        <f t="shared" si="29"/>
        <v/>
      </c>
      <c r="AG215" s="198" t="str">
        <f t="shared" si="30"/>
        <v/>
      </c>
      <c r="AH215" s="199" t="str">
        <f t="shared" si="31"/>
        <v/>
      </c>
      <c r="AI215" s="198" t="str">
        <f t="shared" si="32"/>
        <v/>
      </c>
      <c r="AJ215" s="199" t="str">
        <f t="shared" si="33"/>
        <v/>
      </c>
    </row>
    <row r="216" spans="1:36" ht="21" customHeight="1" x14ac:dyDescent="0.15">
      <c r="A216" s="153">
        <v>208</v>
      </c>
      <c r="B216" s="476"/>
      <c r="C216" s="476"/>
      <c r="D216" s="477"/>
      <c r="E216" s="478"/>
      <c r="F216" s="477"/>
      <c r="G216" s="478"/>
      <c r="H216" s="479"/>
      <c r="I216" s="479"/>
      <c r="J216" s="188"/>
      <c r="K216" s="154"/>
      <c r="L216" s="480" t="s">
        <v>22</v>
      </c>
      <c r="M216" s="481"/>
      <c r="N216" s="108"/>
      <c r="O216" s="482" t="str">
        <f>IF($N216="","",IF(リスト!$N$2="","",リスト!$N$2))</f>
        <v/>
      </c>
      <c r="P216" s="482"/>
      <c r="Q216" s="482"/>
      <c r="R216" s="474" t="str">
        <f t="shared" si="26"/>
        <v/>
      </c>
      <c r="S216" s="475"/>
      <c r="T216" s="105"/>
      <c r="U216" s="415" t="str">
        <f>IF($T216="","",IF(リスト!$O$2="","",リスト!$O$2))</f>
        <v/>
      </c>
      <c r="V216" s="415"/>
      <c r="W216" s="475"/>
      <c r="X216" s="475" t="str">
        <f t="shared" si="27"/>
        <v/>
      </c>
      <c r="Y216" s="483"/>
      <c r="Z216" s="107"/>
      <c r="AA216" s="142"/>
      <c r="AB216" s="143"/>
      <c r="AC216" s="144"/>
      <c r="AD216" s="209"/>
      <c r="AE216" s="109" t="str">
        <f t="shared" si="28"/>
        <v/>
      </c>
      <c r="AF216" s="104" t="str">
        <f t="shared" si="29"/>
        <v/>
      </c>
      <c r="AG216" s="198" t="str">
        <f t="shared" si="30"/>
        <v/>
      </c>
      <c r="AH216" s="199" t="str">
        <f t="shared" si="31"/>
        <v/>
      </c>
      <c r="AI216" s="198" t="str">
        <f t="shared" si="32"/>
        <v/>
      </c>
      <c r="AJ216" s="199" t="str">
        <f t="shared" si="33"/>
        <v/>
      </c>
    </row>
    <row r="217" spans="1:36" ht="21" customHeight="1" x14ac:dyDescent="0.15">
      <c r="A217" s="153">
        <v>209</v>
      </c>
      <c r="B217" s="476"/>
      <c r="C217" s="476"/>
      <c r="D217" s="519"/>
      <c r="E217" s="479"/>
      <c r="F217" s="519"/>
      <c r="G217" s="479"/>
      <c r="H217" s="479"/>
      <c r="I217" s="479"/>
      <c r="J217" s="188"/>
      <c r="K217" s="154"/>
      <c r="L217" s="480" t="s">
        <v>22</v>
      </c>
      <c r="M217" s="481"/>
      <c r="N217" s="108"/>
      <c r="O217" s="482" t="str">
        <f>IF($N217="","",IF(リスト!$N$2="","",リスト!$N$2))</f>
        <v/>
      </c>
      <c r="P217" s="482"/>
      <c r="Q217" s="482"/>
      <c r="R217" s="474" t="str">
        <f t="shared" si="26"/>
        <v/>
      </c>
      <c r="S217" s="475"/>
      <c r="T217" s="105"/>
      <c r="U217" s="415" t="str">
        <f>IF($T217="","",IF(リスト!$O$2="","",リスト!$O$2))</f>
        <v/>
      </c>
      <c r="V217" s="415"/>
      <c r="W217" s="475"/>
      <c r="X217" s="475" t="str">
        <f t="shared" si="27"/>
        <v/>
      </c>
      <c r="Y217" s="483"/>
      <c r="Z217" s="107"/>
      <c r="AA217" s="142"/>
      <c r="AB217" s="143"/>
      <c r="AC217" s="144"/>
      <c r="AD217" s="209"/>
      <c r="AE217" s="109" t="str">
        <f t="shared" si="28"/>
        <v/>
      </c>
      <c r="AF217" s="104" t="str">
        <f t="shared" si="29"/>
        <v/>
      </c>
      <c r="AG217" s="198" t="str">
        <f t="shared" si="30"/>
        <v/>
      </c>
      <c r="AH217" s="199" t="str">
        <f t="shared" si="31"/>
        <v/>
      </c>
      <c r="AI217" s="198" t="str">
        <f t="shared" si="32"/>
        <v/>
      </c>
      <c r="AJ217" s="199" t="str">
        <f t="shared" si="33"/>
        <v/>
      </c>
    </row>
    <row r="218" spans="1:36" ht="21" customHeight="1" thickBot="1" x14ac:dyDescent="0.2">
      <c r="A218" s="159">
        <v>210</v>
      </c>
      <c r="B218" s="484"/>
      <c r="C218" s="484"/>
      <c r="D218" s="520"/>
      <c r="E218" s="487"/>
      <c r="F218" s="520"/>
      <c r="G218" s="487"/>
      <c r="H218" s="487"/>
      <c r="I218" s="487"/>
      <c r="J218" s="189"/>
      <c r="K218" s="160"/>
      <c r="L218" s="488" t="s">
        <v>22</v>
      </c>
      <c r="M218" s="489"/>
      <c r="N218" s="127"/>
      <c r="O218" s="490" t="str">
        <f>IF($N218="","",IF(リスト!$N$2="","",リスト!$N$2))</f>
        <v/>
      </c>
      <c r="P218" s="490"/>
      <c r="Q218" s="490"/>
      <c r="R218" s="491" t="str">
        <f t="shared" si="26"/>
        <v/>
      </c>
      <c r="S218" s="424"/>
      <c r="T218" s="128"/>
      <c r="U218" s="423" t="str">
        <f>IF($T218="","",IF(リスト!$O$2="","",リスト!$O$2))</f>
        <v/>
      </c>
      <c r="V218" s="423"/>
      <c r="W218" s="424"/>
      <c r="X218" s="424" t="str">
        <f t="shared" si="27"/>
        <v/>
      </c>
      <c r="Y218" s="492"/>
      <c r="Z218" s="129"/>
      <c r="AA218" s="149"/>
      <c r="AB218" s="150"/>
      <c r="AC218" s="151"/>
      <c r="AD218" s="210"/>
      <c r="AE218" s="83" t="str">
        <f t="shared" si="28"/>
        <v/>
      </c>
      <c r="AF218" s="114" t="str">
        <f t="shared" si="29"/>
        <v/>
      </c>
      <c r="AG218" s="198" t="str">
        <f t="shared" si="30"/>
        <v/>
      </c>
      <c r="AH218" s="199" t="str">
        <f t="shared" si="31"/>
        <v/>
      </c>
      <c r="AI218" s="198" t="str">
        <f t="shared" si="32"/>
        <v/>
      </c>
      <c r="AJ218" s="199" t="str">
        <f t="shared" si="33"/>
        <v/>
      </c>
    </row>
    <row r="219" spans="1:36" ht="21" customHeight="1" x14ac:dyDescent="0.15">
      <c r="A219" s="157">
        <v>211</v>
      </c>
      <c r="B219" s="499"/>
      <c r="C219" s="499"/>
      <c r="D219" s="500"/>
      <c r="E219" s="501"/>
      <c r="F219" s="500"/>
      <c r="G219" s="501"/>
      <c r="H219" s="501"/>
      <c r="I219" s="501"/>
      <c r="J219" s="190"/>
      <c r="K219" s="158"/>
      <c r="L219" s="502" t="s">
        <v>22</v>
      </c>
      <c r="M219" s="503"/>
      <c r="N219" s="123"/>
      <c r="O219" s="504" t="str">
        <f>IF($N219="","",IF(リスト!$N$2="","",リスト!$N$2))</f>
        <v/>
      </c>
      <c r="P219" s="504"/>
      <c r="Q219" s="504"/>
      <c r="R219" s="505" t="str">
        <f t="shared" si="26"/>
        <v/>
      </c>
      <c r="S219" s="506"/>
      <c r="T219" s="124"/>
      <c r="U219" s="421" t="str">
        <f>IF($T219="","",IF(リスト!$O$2="","",リスト!$O$2))</f>
        <v/>
      </c>
      <c r="V219" s="421"/>
      <c r="W219" s="506"/>
      <c r="X219" s="506" t="str">
        <f t="shared" si="27"/>
        <v/>
      </c>
      <c r="Y219" s="507"/>
      <c r="Z219" s="125"/>
      <c r="AA219" s="145"/>
      <c r="AB219" s="146"/>
      <c r="AC219" s="147"/>
      <c r="AD219" s="211"/>
      <c r="AE219" s="126" t="str">
        <f t="shared" si="28"/>
        <v/>
      </c>
      <c r="AF219" s="113" t="str">
        <f t="shared" si="29"/>
        <v/>
      </c>
      <c r="AG219" s="198" t="str">
        <f t="shared" si="30"/>
        <v/>
      </c>
      <c r="AH219" s="199" t="str">
        <f t="shared" si="31"/>
        <v/>
      </c>
      <c r="AI219" s="198" t="str">
        <f t="shared" si="32"/>
        <v/>
      </c>
      <c r="AJ219" s="199" t="str">
        <f t="shared" si="33"/>
        <v/>
      </c>
    </row>
    <row r="220" spans="1:36" ht="21" customHeight="1" x14ac:dyDescent="0.15">
      <c r="A220" s="153">
        <v>212</v>
      </c>
      <c r="B220" s="476"/>
      <c r="C220" s="476"/>
      <c r="D220" s="477"/>
      <c r="E220" s="478"/>
      <c r="F220" s="477"/>
      <c r="G220" s="478"/>
      <c r="H220" s="479"/>
      <c r="I220" s="479"/>
      <c r="J220" s="188"/>
      <c r="K220" s="154"/>
      <c r="L220" s="480" t="s">
        <v>22</v>
      </c>
      <c r="M220" s="481"/>
      <c r="N220" s="108"/>
      <c r="O220" s="482" t="str">
        <f>IF($N220="","",IF(リスト!$N$2="","",リスト!$N$2))</f>
        <v/>
      </c>
      <c r="P220" s="482"/>
      <c r="Q220" s="482"/>
      <c r="R220" s="474" t="str">
        <f t="shared" si="26"/>
        <v/>
      </c>
      <c r="S220" s="475"/>
      <c r="T220" s="105"/>
      <c r="U220" s="415" t="str">
        <f>IF($T220="","",IF(リスト!$O$2="","",リスト!$O$2))</f>
        <v/>
      </c>
      <c r="V220" s="415"/>
      <c r="W220" s="475"/>
      <c r="X220" s="475" t="str">
        <f t="shared" si="27"/>
        <v/>
      </c>
      <c r="Y220" s="483"/>
      <c r="Z220" s="107"/>
      <c r="AA220" s="142"/>
      <c r="AB220" s="143"/>
      <c r="AC220" s="144"/>
      <c r="AD220" s="209"/>
      <c r="AE220" s="109" t="str">
        <f t="shared" si="28"/>
        <v/>
      </c>
      <c r="AF220" s="104" t="str">
        <f t="shared" si="29"/>
        <v/>
      </c>
      <c r="AG220" s="198" t="str">
        <f t="shared" si="30"/>
        <v/>
      </c>
      <c r="AH220" s="199" t="str">
        <f t="shared" si="31"/>
        <v/>
      </c>
      <c r="AI220" s="198" t="str">
        <f t="shared" si="32"/>
        <v/>
      </c>
      <c r="AJ220" s="199" t="str">
        <f t="shared" si="33"/>
        <v/>
      </c>
    </row>
    <row r="221" spans="1:36" ht="21" customHeight="1" x14ac:dyDescent="0.15">
      <c r="A221" s="153">
        <v>213</v>
      </c>
      <c r="B221" s="476"/>
      <c r="C221" s="476"/>
      <c r="D221" s="477"/>
      <c r="E221" s="478"/>
      <c r="F221" s="477"/>
      <c r="G221" s="478"/>
      <c r="H221" s="479"/>
      <c r="I221" s="479"/>
      <c r="J221" s="188"/>
      <c r="K221" s="154"/>
      <c r="L221" s="480" t="s">
        <v>22</v>
      </c>
      <c r="M221" s="481"/>
      <c r="N221" s="108"/>
      <c r="O221" s="482" t="str">
        <f>IF($N221="","",IF(リスト!$N$2="","",リスト!$N$2))</f>
        <v/>
      </c>
      <c r="P221" s="482"/>
      <c r="Q221" s="482"/>
      <c r="R221" s="474" t="str">
        <f t="shared" si="26"/>
        <v/>
      </c>
      <c r="S221" s="475"/>
      <c r="T221" s="105"/>
      <c r="U221" s="415" t="str">
        <f>IF($T221="","",IF(リスト!$O$2="","",リスト!$O$2))</f>
        <v/>
      </c>
      <c r="V221" s="415"/>
      <c r="W221" s="475"/>
      <c r="X221" s="475" t="str">
        <f t="shared" si="27"/>
        <v/>
      </c>
      <c r="Y221" s="483"/>
      <c r="Z221" s="107"/>
      <c r="AA221" s="142"/>
      <c r="AB221" s="143"/>
      <c r="AC221" s="144"/>
      <c r="AD221" s="209"/>
      <c r="AE221" s="109" t="str">
        <f t="shared" si="28"/>
        <v/>
      </c>
      <c r="AF221" s="104" t="str">
        <f t="shared" si="29"/>
        <v/>
      </c>
      <c r="AG221" s="198" t="str">
        <f t="shared" si="30"/>
        <v/>
      </c>
      <c r="AH221" s="199" t="str">
        <f t="shared" si="31"/>
        <v/>
      </c>
      <c r="AI221" s="198" t="str">
        <f t="shared" si="32"/>
        <v/>
      </c>
      <c r="AJ221" s="199" t="str">
        <f t="shared" si="33"/>
        <v/>
      </c>
    </row>
    <row r="222" spans="1:36" ht="21" customHeight="1" x14ac:dyDescent="0.15">
      <c r="A222" s="153">
        <v>214</v>
      </c>
      <c r="B222" s="476"/>
      <c r="C222" s="476"/>
      <c r="D222" s="477"/>
      <c r="E222" s="478"/>
      <c r="F222" s="477"/>
      <c r="G222" s="478"/>
      <c r="H222" s="479"/>
      <c r="I222" s="479"/>
      <c r="J222" s="188"/>
      <c r="K222" s="154"/>
      <c r="L222" s="480" t="s">
        <v>22</v>
      </c>
      <c r="M222" s="481"/>
      <c r="N222" s="108"/>
      <c r="O222" s="482" t="str">
        <f>IF($N222="","",IF(リスト!$N$2="","",リスト!$N$2))</f>
        <v/>
      </c>
      <c r="P222" s="482"/>
      <c r="Q222" s="482"/>
      <c r="R222" s="474" t="str">
        <f t="shared" si="26"/>
        <v/>
      </c>
      <c r="S222" s="475"/>
      <c r="T222" s="105"/>
      <c r="U222" s="415" t="str">
        <f>IF($T222="","",IF(リスト!$O$2="","",リスト!$O$2))</f>
        <v/>
      </c>
      <c r="V222" s="415"/>
      <c r="W222" s="475"/>
      <c r="X222" s="475" t="str">
        <f t="shared" si="27"/>
        <v/>
      </c>
      <c r="Y222" s="483"/>
      <c r="Z222" s="107"/>
      <c r="AA222" s="142"/>
      <c r="AB222" s="143"/>
      <c r="AC222" s="144"/>
      <c r="AD222" s="209"/>
      <c r="AE222" s="109" t="str">
        <f t="shared" si="28"/>
        <v/>
      </c>
      <c r="AF222" s="104" t="str">
        <f t="shared" si="29"/>
        <v/>
      </c>
      <c r="AG222" s="198" t="str">
        <f t="shared" si="30"/>
        <v/>
      </c>
      <c r="AH222" s="199" t="str">
        <f t="shared" si="31"/>
        <v/>
      </c>
      <c r="AI222" s="198" t="str">
        <f t="shared" si="32"/>
        <v/>
      </c>
      <c r="AJ222" s="199" t="str">
        <f t="shared" si="33"/>
        <v/>
      </c>
    </row>
    <row r="223" spans="1:36" ht="21" customHeight="1" x14ac:dyDescent="0.15">
      <c r="A223" s="153">
        <v>215</v>
      </c>
      <c r="B223" s="476"/>
      <c r="C223" s="476"/>
      <c r="D223" s="477"/>
      <c r="E223" s="478"/>
      <c r="F223" s="477"/>
      <c r="G223" s="478"/>
      <c r="H223" s="479"/>
      <c r="I223" s="479"/>
      <c r="J223" s="188"/>
      <c r="K223" s="154"/>
      <c r="L223" s="480" t="s">
        <v>22</v>
      </c>
      <c r="M223" s="481"/>
      <c r="N223" s="108"/>
      <c r="O223" s="482" t="str">
        <f>IF($N223="","",IF(リスト!$N$2="","",リスト!$N$2))</f>
        <v/>
      </c>
      <c r="P223" s="482"/>
      <c r="Q223" s="482"/>
      <c r="R223" s="474" t="str">
        <f t="shared" si="26"/>
        <v/>
      </c>
      <c r="S223" s="475"/>
      <c r="T223" s="105"/>
      <c r="U223" s="415" t="str">
        <f>IF($T223="","",IF(リスト!$O$2="","",リスト!$O$2))</f>
        <v/>
      </c>
      <c r="V223" s="415"/>
      <c r="W223" s="475"/>
      <c r="X223" s="475" t="str">
        <f t="shared" si="27"/>
        <v/>
      </c>
      <c r="Y223" s="483"/>
      <c r="Z223" s="107"/>
      <c r="AA223" s="142"/>
      <c r="AB223" s="143"/>
      <c r="AC223" s="144"/>
      <c r="AD223" s="209"/>
      <c r="AE223" s="109" t="str">
        <f t="shared" si="28"/>
        <v/>
      </c>
      <c r="AF223" s="104" t="str">
        <f t="shared" si="29"/>
        <v/>
      </c>
      <c r="AG223" s="198" t="str">
        <f t="shared" si="30"/>
        <v/>
      </c>
      <c r="AH223" s="199" t="str">
        <f t="shared" si="31"/>
        <v/>
      </c>
      <c r="AI223" s="198" t="str">
        <f t="shared" si="32"/>
        <v/>
      </c>
      <c r="AJ223" s="199" t="str">
        <f t="shared" si="33"/>
        <v/>
      </c>
    </row>
    <row r="224" spans="1:36" ht="21" customHeight="1" x14ac:dyDescent="0.15">
      <c r="A224" s="153">
        <v>216</v>
      </c>
      <c r="B224" s="476"/>
      <c r="C224" s="476"/>
      <c r="D224" s="477"/>
      <c r="E224" s="478"/>
      <c r="F224" s="477"/>
      <c r="G224" s="478"/>
      <c r="H224" s="479"/>
      <c r="I224" s="479"/>
      <c r="J224" s="188"/>
      <c r="K224" s="154"/>
      <c r="L224" s="480" t="s">
        <v>22</v>
      </c>
      <c r="M224" s="481"/>
      <c r="N224" s="108"/>
      <c r="O224" s="482" t="str">
        <f>IF($N224="","",IF(リスト!$N$2="","",リスト!$N$2))</f>
        <v/>
      </c>
      <c r="P224" s="482"/>
      <c r="Q224" s="482"/>
      <c r="R224" s="474" t="str">
        <f t="shared" si="26"/>
        <v/>
      </c>
      <c r="S224" s="475"/>
      <c r="T224" s="105"/>
      <c r="U224" s="415" t="str">
        <f>IF($T224="","",IF(リスト!$O$2="","",リスト!$O$2))</f>
        <v/>
      </c>
      <c r="V224" s="415"/>
      <c r="W224" s="475"/>
      <c r="X224" s="475" t="str">
        <f t="shared" si="27"/>
        <v/>
      </c>
      <c r="Y224" s="483"/>
      <c r="Z224" s="107"/>
      <c r="AA224" s="142"/>
      <c r="AB224" s="143"/>
      <c r="AC224" s="144"/>
      <c r="AD224" s="209"/>
      <c r="AE224" s="109" t="str">
        <f t="shared" si="28"/>
        <v/>
      </c>
      <c r="AF224" s="104" t="str">
        <f t="shared" si="29"/>
        <v/>
      </c>
      <c r="AG224" s="198" t="str">
        <f t="shared" si="30"/>
        <v/>
      </c>
      <c r="AH224" s="199" t="str">
        <f t="shared" si="31"/>
        <v/>
      </c>
      <c r="AI224" s="198" t="str">
        <f t="shared" si="32"/>
        <v/>
      </c>
      <c r="AJ224" s="199" t="str">
        <f t="shared" si="33"/>
        <v/>
      </c>
    </row>
    <row r="225" spans="1:36" ht="21" customHeight="1" x14ac:dyDescent="0.15">
      <c r="A225" s="153">
        <v>217</v>
      </c>
      <c r="B225" s="476"/>
      <c r="C225" s="476"/>
      <c r="D225" s="477"/>
      <c r="E225" s="478"/>
      <c r="F225" s="477"/>
      <c r="G225" s="478"/>
      <c r="H225" s="479"/>
      <c r="I225" s="479"/>
      <c r="J225" s="188"/>
      <c r="K225" s="154"/>
      <c r="L225" s="480" t="s">
        <v>22</v>
      </c>
      <c r="M225" s="481"/>
      <c r="N225" s="108"/>
      <c r="O225" s="482" t="str">
        <f>IF($N225="","",IF(リスト!$N$2="","",リスト!$N$2))</f>
        <v/>
      </c>
      <c r="P225" s="482"/>
      <c r="Q225" s="482"/>
      <c r="R225" s="474" t="str">
        <f t="shared" si="26"/>
        <v/>
      </c>
      <c r="S225" s="475"/>
      <c r="T225" s="105"/>
      <c r="U225" s="415" t="str">
        <f>IF($T225="","",IF(リスト!$O$2="","",リスト!$O$2))</f>
        <v/>
      </c>
      <c r="V225" s="415"/>
      <c r="W225" s="475"/>
      <c r="X225" s="475" t="str">
        <f t="shared" si="27"/>
        <v/>
      </c>
      <c r="Y225" s="483"/>
      <c r="Z225" s="107"/>
      <c r="AA225" s="142"/>
      <c r="AB225" s="143"/>
      <c r="AC225" s="144"/>
      <c r="AD225" s="209"/>
      <c r="AE225" s="109" t="str">
        <f t="shared" si="28"/>
        <v/>
      </c>
      <c r="AF225" s="104" t="str">
        <f t="shared" si="29"/>
        <v/>
      </c>
      <c r="AG225" s="198" t="str">
        <f t="shared" si="30"/>
        <v/>
      </c>
      <c r="AH225" s="199" t="str">
        <f t="shared" si="31"/>
        <v/>
      </c>
      <c r="AI225" s="198" t="str">
        <f t="shared" si="32"/>
        <v/>
      </c>
      <c r="AJ225" s="199" t="str">
        <f t="shared" si="33"/>
        <v/>
      </c>
    </row>
    <row r="226" spans="1:36" ht="21" customHeight="1" x14ac:dyDescent="0.15">
      <c r="A226" s="153">
        <v>218</v>
      </c>
      <c r="B226" s="476"/>
      <c r="C226" s="476"/>
      <c r="D226" s="477"/>
      <c r="E226" s="478"/>
      <c r="F226" s="477"/>
      <c r="G226" s="478"/>
      <c r="H226" s="479"/>
      <c r="I226" s="479"/>
      <c r="J226" s="188"/>
      <c r="K226" s="154"/>
      <c r="L226" s="480" t="s">
        <v>22</v>
      </c>
      <c r="M226" s="481"/>
      <c r="N226" s="108"/>
      <c r="O226" s="482" t="str">
        <f>IF($N226="","",IF(リスト!$N$2="","",リスト!$N$2))</f>
        <v/>
      </c>
      <c r="P226" s="482"/>
      <c r="Q226" s="482"/>
      <c r="R226" s="474" t="str">
        <f t="shared" si="26"/>
        <v/>
      </c>
      <c r="S226" s="475"/>
      <c r="T226" s="105"/>
      <c r="U226" s="415" t="str">
        <f>IF($T226="","",IF(リスト!$O$2="","",リスト!$O$2))</f>
        <v/>
      </c>
      <c r="V226" s="415"/>
      <c r="W226" s="475"/>
      <c r="X226" s="475" t="str">
        <f t="shared" si="27"/>
        <v/>
      </c>
      <c r="Y226" s="483"/>
      <c r="Z226" s="107"/>
      <c r="AA226" s="142"/>
      <c r="AB226" s="143"/>
      <c r="AC226" s="144"/>
      <c r="AD226" s="209"/>
      <c r="AE226" s="109" t="str">
        <f t="shared" si="28"/>
        <v/>
      </c>
      <c r="AF226" s="104" t="str">
        <f t="shared" si="29"/>
        <v/>
      </c>
      <c r="AG226" s="198" t="str">
        <f t="shared" si="30"/>
        <v/>
      </c>
      <c r="AH226" s="199" t="str">
        <f t="shared" si="31"/>
        <v/>
      </c>
      <c r="AI226" s="198" t="str">
        <f t="shared" si="32"/>
        <v/>
      </c>
      <c r="AJ226" s="199" t="str">
        <f t="shared" si="33"/>
        <v/>
      </c>
    </row>
    <row r="227" spans="1:36" ht="21" customHeight="1" x14ac:dyDescent="0.15">
      <c r="A227" s="153">
        <v>219</v>
      </c>
      <c r="B227" s="476"/>
      <c r="C227" s="476"/>
      <c r="D227" s="477"/>
      <c r="E227" s="478"/>
      <c r="F227" s="477"/>
      <c r="G227" s="478"/>
      <c r="H227" s="479"/>
      <c r="I227" s="479"/>
      <c r="J227" s="188"/>
      <c r="K227" s="154"/>
      <c r="L227" s="480" t="s">
        <v>22</v>
      </c>
      <c r="M227" s="481"/>
      <c r="N227" s="108"/>
      <c r="O227" s="482" t="str">
        <f>IF($N227="","",IF(リスト!$N$2="","",リスト!$N$2))</f>
        <v/>
      </c>
      <c r="P227" s="482"/>
      <c r="Q227" s="482"/>
      <c r="R227" s="474" t="str">
        <f t="shared" si="26"/>
        <v/>
      </c>
      <c r="S227" s="475"/>
      <c r="T227" s="105"/>
      <c r="U227" s="415" t="str">
        <f>IF($T227="","",IF(リスト!$O$2="","",リスト!$O$2))</f>
        <v/>
      </c>
      <c r="V227" s="415"/>
      <c r="W227" s="475"/>
      <c r="X227" s="475" t="str">
        <f t="shared" si="27"/>
        <v/>
      </c>
      <c r="Y227" s="483"/>
      <c r="Z227" s="107"/>
      <c r="AA227" s="142"/>
      <c r="AB227" s="143"/>
      <c r="AC227" s="144"/>
      <c r="AD227" s="209"/>
      <c r="AE227" s="109" t="str">
        <f t="shared" si="28"/>
        <v/>
      </c>
      <c r="AF227" s="104" t="str">
        <f t="shared" si="29"/>
        <v/>
      </c>
      <c r="AG227" s="198" t="str">
        <f t="shared" si="30"/>
        <v/>
      </c>
      <c r="AH227" s="199" t="str">
        <f t="shared" si="31"/>
        <v/>
      </c>
      <c r="AI227" s="198" t="str">
        <f t="shared" si="32"/>
        <v/>
      </c>
      <c r="AJ227" s="199" t="str">
        <f t="shared" si="33"/>
        <v/>
      </c>
    </row>
    <row r="228" spans="1:36" ht="21" customHeight="1" thickBot="1" x14ac:dyDescent="0.2">
      <c r="A228" s="159">
        <v>220</v>
      </c>
      <c r="B228" s="484"/>
      <c r="C228" s="484"/>
      <c r="D228" s="485"/>
      <c r="E228" s="486"/>
      <c r="F228" s="485"/>
      <c r="G228" s="486"/>
      <c r="H228" s="487"/>
      <c r="I228" s="487"/>
      <c r="J228" s="189"/>
      <c r="K228" s="160"/>
      <c r="L228" s="488" t="s">
        <v>22</v>
      </c>
      <c r="M228" s="489"/>
      <c r="N228" s="127"/>
      <c r="O228" s="490" t="str">
        <f>IF($N228="","",IF(リスト!$N$2="","",リスト!$N$2))</f>
        <v/>
      </c>
      <c r="P228" s="490"/>
      <c r="Q228" s="490"/>
      <c r="R228" s="491" t="str">
        <f t="shared" si="26"/>
        <v/>
      </c>
      <c r="S228" s="424"/>
      <c r="T228" s="128"/>
      <c r="U228" s="423" t="str">
        <f>IF($T228="","",IF(リスト!$O$2="","",リスト!$O$2))</f>
        <v/>
      </c>
      <c r="V228" s="423"/>
      <c r="W228" s="424"/>
      <c r="X228" s="424" t="str">
        <f t="shared" si="27"/>
        <v/>
      </c>
      <c r="Y228" s="492"/>
      <c r="Z228" s="129"/>
      <c r="AA228" s="149"/>
      <c r="AB228" s="150"/>
      <c r="AC228" s="151"/>
      <c r="AD228" s="210"/>
      <c r="AE228" s="83" t="str">
        <f t="shared" si="28"/>
        <v/>
      </c>
      <c r="AF228" s="114" t="str">
        <f t="shared" si="29"/>
        <v/>
      </c>
      <c r="AG228" s="198" t="str">
        <f t="shared" si="30"/>
        <v/>
      </c>
      <c r="AH228" s="199" t="str">
        <f t="shared" si="31"/>
        <v/>
      </c>
      <c r="AI228" s="198" t="str">
        <f t="shared" si="32"/>
        <v/>
      </c>
      <c r="AJ228" s="199" t="str">
        <f t="shared" si="33"/>
        <v/>
      </c>
    </row>
    <row r="229" spans="1:36" ht="21" customHeight="1" x14ac:dyDescent="0.15">
      <c r="A229" s="161">
        <v>221</v>
      </c>
      <c r="B229" s="493"/>
      <c r="C229" s="493"/>
      <c r="D229" s="477"/>
      <c r="E229" s="478"/>
      <c r="F229" s="477"/>
      <c r="G229" s="478"/>
      <c r="H229" s="478"/>
      <c r="I229" s="478"/>
      <c r="J229" s="190"/>
      <c r="K229" s="162"/>
      <c r="L229" s="494" t="s">
        <v>22</v>
      </c>
      <c r="M229" s="495"/>
      <c r="N229" s="120"/>
      <c r="O229" s="496" t="str">
        <f>IF($N229="","",IF(リスト!$N$2="","",リスト!$N$2))</f>
        <v/>
      </c>
      <c r="P229" s="496"/>
      <c r="Q229" s="496"/>
      <c r="R229" s="497" t="str">
        <f t="shared" ref="R229:R258" si="34">IF(AND($L229="□",N229=""),"",IF(OR(L229="■",N229&lt;=O229),"適合","不適合"))</f>
        <v/>
      </c>
      <c r="S229" s="413"/>
      <c r="T229" s="121"/>
      <c r="U229" s="347" t="str">
        <f>IF($T229="","",IF(リスト!$O$2="","",リスト!$O$2))</f>
        <v/>
      </c>
      <c r="V229" s="347"/>
      <c r="W229" s="413"/>
      <c r="X229" s="413" t="str">
        <f t="shared" ref="X229:X258" si="35">IF(AND($L229="□",T229=""),"",IF(OR(L229="■",T229&lt;=U229),"適合","不適合"))</f>
        <v/>
      </c>
      <c r="Y229" s="498"/>
      <c r="Z229" s="122"/>
      <c r="AA229" s="145"/>
      <c r="AB229" s="146"/>
      <c r="AC229" s="147"/>
      <c r="AD229" s="211"/>
      <c r="AE229" s="126" t="str">
        <f t="shared" ref="AE229:AE258" si="36">IFERROR(ROUNDUP(AC229/AD229,2),"")</f>
        <v/>
      </c>
      <c r="AF229" s="113" t="str">
        <f t="shared" ref="AF229:AF258" si="37">IF(OR(AE229=""),"",IF(AE229&lt;=0.8=TRUE,"適合","不適合"))</f>
        <v/>
      </c>
      <c r="AG229" s="198" t="str">
        <f t="shared" si="30"/>
        <v/>
      </c>
      <c r="AH229" s="199" t="str">
        <f t="shared" si="31"/>
        <v/>
      </c>
      <c r="AI229" s="198" t="str">
        <f t="shared" si="32"/>
        <v/>
      </c>
      <c r="AJ229" s="199" t="str">
        <f t="shared" si="33"/>
        <v/>
      </c>
    </row>
    <row r="230" spans="1:36" ht="21" customHeight="1" x14ac:dyDescent="0.15">
      <c r="A230" s="153">
        <v>222</v>
      </c>
      <c r="B230" s="476"/>
      <c r="C230" s="476"/>
      <c r="D230" s="477"/>
      <c r="E230" s="478"/>
      <c r="F230" s="477"/>
      <c r="G230" s="478"/>
      <c r="H230" s="479"/>
      <c r="I230" s="479"/>
      <c r="J230" s="188"/>
      <c r="K230" s="154"/>
      <c r="L230" s="480" t="s">
        <v>22</v>
      </c>
      <c r="M230" s="481"/>
      <c r="N230" s="108"/>
      <c r="O230" s="482" t="str">
        <f>IF($N230="","",IF(リスト!$N$2="","",リスト!$N$2))</f>
        <v/>
      </c>
      <c r="P230" s="482"/>
      <c r="Q230" s="482"/>
      <c r="R230" s="474" t="str">
        <f t="shared" si="34"/>
        <v/>
      </c>
      <c r="S230" s="475"/>
      <c r="T230" s="105"/>
      <c r="U230" s="415" t="str">
        <f>IF($T230="","",IF(リスト!$O$2="","",リスト!$O$2))</f>
        <v/>
      </c>
      <c r="V230" s="415"/>
      <c r="W230" s="475"/>
      <c r="X230" s="475" t="str">
        <f t="shared" si="35"/>
        <v/>
      </c>
      <c r="Y230" s="483"/>
      <c r="Z230" s="107"/>
      <c r="AA230" s="142"/>
      <c r="AB230" s="143"/>
      <c r="AC230" s="144"/>
      <c r="AD230" s="209"/>
      <c r="AE230" s="109" t="str">
        <f t="shared" si="36"/>
        <v/>
      </c>
      <c r="AF230" s="104" t="str">
        <f t="shared" si="37"/>
        <v/>
      </c>
      <c r="AG230" s="198" t="str">
        <f t="shared" si="30"/>
        <v/>
      </c>
      <c r="AH230" s="199" t="str">
        <f t="shared" si="31"/>
        <v/>
      </c>
      <c r="AI230" s="198" t="str">
        <f t="shared" si="32"/>
        <v/>
      </c>
      <c r="AJ230" s="199" t="str">
        <f t="shared" si="33"/>
        <v/>
      </c>
    </row>
    <row r="231" spans="1:36" ht="21" customHeight="1" x14ac:dyDescent="0.15">
      <c r="A231" s="153">
        <v>223</v>
      </c>
      <c r="B231" s="476"/>
      <c r="C231" s="476"/>
      <c r="D231" s="477"/>
      <c r="E231" s="478"/>
      <c r="F231" s="477"/>
      <c r="G231" s="478"/>
      <c r="H231" s="479"/>
      <c r="I231" s="479"/>
      <c r="J231" s="188"/>
      <c r="K231" s="154"/>
      <c r="L231" s="480" t="s">
        <v>22</v>
      </c>
      <c r="M231" s="481"/>
      <c r="N231" s="108"/>
      <c r="O231" s="482" t="str">
        <f>IF($N231="","",IF(リスト!$N$2="","",リスト!$N$2))</f>
        <v/>
      </c>
      <c r="P231" s="482"/>
      <c r="Q231" s="482"/>
      <c r="R231" s="474" t="str">
        <f t="shared" si="34"/>
        <v/>
      </c>
      <c r="S231" s="475"/>
      <c r="T231" s="105"/>
      <c r="U231" s="415" t="str">
        <f>IF($T231="","",IF(リスト!$O$2="","",リスト!$O$2))</f>
        <v/>
      </c>
      <c r="V231" s="415"/>
      <c r="W231" s="475"/>
      <c r="X231" s="475" t="str">
        <f t="shared" si="35"/>
        <v/>
      </c>
      <c r="Y231" s="483"/>
      <c r="Z231" s="107"/>
      <c r="AA231" s="142"/>
      <c r="AB231" s="143"/>
      <c r="AC231" s="144"/>
      <c r="AD231" s="209"/>
      <c r="AE231" s="109" t="str">
        <f t="shared" si="36"/>
        <v/>
      </c>
      <c r="AF231" s="104" t="str">
        <f t="shared" si="37"/>
        <v/>
      </c>
      <c r="AG231" s="198" t="str">
        <f t="shared" si="30"/>
        <v/>
      </c>
      <c r="AH231" s="199" t="str">
        <f t="shared" si="31"/>
        <v/>
      </c>
      <c r="AI231" s="198" t="str">
        <f t="shared" si="32"/>
        <v/>
      </c>
      <c r="AJ231" s="199" t="str">
        <f t="shared" si="33"/>
        <v/>
      </c>
    </row>
    <row r="232" spans="1:36" ht="21" customHeight="1" x14ac:dyDescent="0.15">
      <c r="A232" s="153">
        <v>224</v>
      </c>
      <c r="B232" s="476"/>
      <c r="C232" s="476"/>
      <c r="D232" s="477"/>
      <c r="E232" s="478"/>
      <c r="F232" s="477"/>
      <c r="G232" s="478"/>
      <c r="H232" s="479"/>
      <c r="I232" s="479"/>
      <c r="J232" s="188"/>
      <c r="K232" s="154"/>
      <c r="L232" s="480" t="s">
        <v>22</v>
      </c>
      <c r="M232" s="481"/>
      <c r="N232" s="108"/>
      <c r="O232" s="482" t="str">
        <f>IF($N232="","",IF(リスト!$N$2="","",リスト!$N$2))</f>
        <v/>
      </c>
      <c r="P232" s="482"/>
      <c r="Q232" s="482"/>
      <c r="R232" s="474" t="str">
        <f t="shared" si="34"/>
        <v/>
      </c>
      <c r="S232" s="475"/>
      <c r="T232" s="105"/>
      <c r="U232" s="415" t="str">
        <f>IF($T232="","",IF(リスト!$O$2="","",リスト!$O$2))</f>
        <v/>
      </c>
      <c r="V232" s="415"/>
      <c r="W232" s="475"/>
      <c r="X232" s="475" t="str">
        <f t="shared" si="35"/>
        <v/>
      </c>
      <c r="Y232" s="483"/>
      <c r="Z232" s="107"/>
      <c r="AA232" s="142"/>
      <c r="AB232" s="143"/>
      <c r="AC232" s="144"/>
      <c r="AD232" s="209"/>
      <c r="AE232" s="109" t="str">
        <f t="shared" si="36"/>
        <v/>
      </c>
      <c r="AF232" s="104" t="str">
        <f t="shared" si="37"/>
        <v/>
      </c>
      <c r="AG232" s="198" t="str">
        <f t="shared" si="30"/>
        <v/>
      </c>
      <c r="AH232" s="199" t="str">
        <f t="shared" si="31"/>
        <v/>
      </c>
      <c r="AI232" s="198" t="str">
        <f t="shared" si="32"/>
        <v/>
      </c>
      <c r="AJ232" s="199" t="str">
        <f t="shared" si="33"/>
        <v/>
      </c>
    </row>
    <row r="233" spans="1:36" ht="21" customHeight="1" x14ac:dyDescent="0.15">
      <c r="A233" s="153">
        <v>225</v>
      </c>
      <c r="B233" s="476"/>
      <c r="C233" s="476"/>
      <c r="D233" s="477"/>
      <c r="E233" s="478"/>
      <c r="F233" s="477"/>
      <c r="G233" s="478"/>
      <c r="H233" s="479"/>
      <c r="I233" s="479"/>
      <c r="J233" s="188"/>
      <c r="K233" s="154"/>
      <c r="L233" s="480" t="s">
        <v>22</v>
      </c>
      <c r="M233" s="481"/>
      <c r="N233" s="108"/>
      <c r="O233" s="482" t="str">
        <f>IF($N233="","",IF(リスト!$N$2="","",リスト!$N$2))</f>
        <v/>
      </c>
      <c r="P233" s="482"/>
      <c r="Q233" s="482"/>
      <c r="R233" s="474" t="str">
        <f t="shared" si="34"/>
        <v/>
      </c>
      <c r="S233" s="475"/>
      <c r="T233" s="105"/>
      <c r="U233" s="415" t="str">
        <f>IF($T233="","",IF(リスト!$O$2="","",リスト!$O$2))</f>
        <v/>
      </c>
      <c r="V233" s="415"/>
      <c r="W233" s="475"/>
      <c r="X233" s="475" t="str">
        <f t="shared" si="35"/>
        <v/>
      </c>
      <c r="Y233" s="483"/>
      <c r="Z233" s="107"/>
      <c r="AA233" s="142"/>
      <c r="AB233" s="143"/>
      <c r="AC233" s="144"/>
      <c r="AD233" s="209"/>
      <c r="AE233" s="109" t="str">
        <f t="shared" si="36"/>
        <v/>
      </c>
      <c r="AF233" s="104" t="str">
        <f t="shared" si="37"/>
        <v/>
      </c>
      <c r="AG233" s="198" t="str">
        <f t="shared" si="30"/>
        <v/>
      </c>
      <c r="AH233" s="199" t="str">
        <f t="shared" si="31"/>
        <v/>
      </c>
      <c r="AI233" s="198" t="str">
        <f t="shared" si="32"/>
        <v/>
      </c>
      <c r="AJ233" s="199" t="str">
        <f t="shared" si="33"/>
        <v/>
      </c>
    </row>
    <row r="234" spans="1:36" ht="21" customHeight="1" x14ac:dyDescent="0.15">
      <c r="A234" s="153">
        <v>226</v>
      </c>
      <c r="B234" s="476"/>
      <c r="C234" s="476"/>
      <c r="D234" s="477"/>
      <c r="E234" s="478"/>
      <c r="F234" s="477"/>
      <c r="G234" s="478"/>
      <c r="H234" s="479"/>
      <c r="I234" s="479"/>
      <c r="J234" s="188"/>
      <c r="K234" s="154"/>
      <c r="L234" s="480" t="s">
        <v>22</v>
      </c>
      <c r="M234" s="481"/>
      <c r="N234" s="108"/>
      <c r="O234" s="482" t="str">
        <f>IF($N234="","",IF(リスト!$N$2="","",リスト!$N$2))</f>
        <v/>
      </c>
      <c r="P234" s="482"/>
      <c r="Q234" s="482"/>
      <c r="R234" s="474" t="str">
        <f t="shared" si="34"/>
        <v/>
      </c>
      <c r="S234" s="475"/>
      <c r="T234" s="105"/>
      <c r="U234" s="415" t="str">
        <f>IF($T234="","",IF(リスト!$O$2="","",リスト!$O$2))</f>
        <v/>
      </c>
      <c r="V234" s="415"/>
      <c r="W234" s="475"/>
      <c r="X234" s="475" t="str">
        <f t="shared" si="35"/>
        <v/>
      </c>
      <c r="Y234" s="483"/>
      <c r="Z234" s="107"/>
      <c r="AA234" s="142"/>
      <c r="AB234" s="143"/>
      <c r="AC234" s="144"/>
      <c r="AD234" s="209"/>
      <c r="AE234" s="109" t="str">
        <f t="shared" si="36"/>
        <v/>
      </c>
      <c r="AF234" s="104" t="str">
        <f t="shared" si="37"/>
        <v/>
      </c>
      <c r="AG234" s="198" t="str">
        <f t="shared" si="30"/>
        <v/>
      </c>
      <c r="AH234" s="199" t="str">
        <f t="shared" si="31"/>
        <v/>
      </c>
      <c r="AI234" s="198" t="str">
        <f t="shared" si="32"/>
        <v/>
      </c>
      <c r="AJ234" s="199" t="str">
        <f t="shared" si="33"/>
        <v/>
      </c>
    </row>
    <row r="235" spans="1:36" ht="21" customHeight="1" x14ac:dyDescent="0.15">
      <c r="A235" s="153">
        <v>227</v>
      </c>
      <c r="B235" s="476"/>
      <c r="C235" s="476"/>
      <c r="D235" s="477"/>
      <c r="E235" s="478"/>
      <c r="F235" s="477"/>
      <c r="G235" s="478"/>
      <c r="H235" s="479"/>
      <c r="I235" s="479"/>
      <c r="J235" s="188"/>
      <c r="K235" s="154"/>
      <c r="L235" s="480" t="s">
        <v>22</v>
      </c>
      <c r="M235" s="481"/>
      <c r="N235" s="108"/>
      <c r="O235" s="482" t="str">
        <f>IF($N235="","",IF(リスト!$N$2="","",リスト!$N$2))</f>
        <v/>
      </c>
      <c r="P235" s="482"/>
      <c r="Q235" s="482"/>
      <c r="R235" s="474" t="str">
        <f t="shared" si="34"/>
        <v/>
      </c>
      <c r="S235" s="475"/>
      <c r="T235" s="105"/>
      <c r="U235" s="415" t="str">
        <f>IF($T235="","",IF(リスト!$O$2="","",リスト!$O$2))</f>
        <v/>
      </c>
      <c r="V235" s="415"/>
      <c r="W235" s="475"/>
      <c r="X235" s="475" t="str">
        <f t="shared" si="35"/>
        <v/>
      </c>
      <c r="Y235" s="483"/>
      <c r="Z235" s="107"/>
      <c r="AA235" s="142"/>
      <c r="AB235" s="143"/>
      <c r="AC235" s="144"/>
      <c r="AD235" s="209"/>
      <c r="AE235" s="109" t="str">
        <f t="shared" si="36"/>
        <v/>
      </c>
      <c r="AF235" s="104" t="str">
        <f t="shared" si="37"/>
        <v/>
      </c>
      <c r="AG235" s="198" t="str">
        <f t="shared" si="30"/>
        <v/>
      </c>
      <c r="AH235" s="199" t="str">
        <f t="shared" si="31"/>
        <v/>
      </c>
      <c r="AI235" s="198" t="str">
        <f t="shared" si="32"/>
        <v/>
      </c>
      <c r="AJ235" s="199" t="str">
        <f t="shared" si="33"/>
        <v/>
      </c>
    </row>
    <row r="236" spans="1:36" ht="21" customHeight="1" x14ac:dyDescent="0.15">
      <c r="A236" s="153">
        <v>228</v>
      </c>
      <c r="B236" s="476"/>
      <c r="C236" s="476"/>
      <c r="D236" s="477"/>
      <c r="E236" s="478"/>
      <c r="F236" s="477"/>
      <c r="G236" s="478"/>
      <c r="H236" s="479"/>
      <c r="I236" s="479"/>
      <c r="J236" s="188"/>
      <c r="K236" s="154"/>
      <c r="L236" s="480" t="s">
        <v>22</v>
      </c>
      <c r="M236" s="481"/>
      <c r="N236" s="108"/>
      <c r="O236" s="482" t="str">
        <f>IF($N236="","",IF(リスト!$N$2="","",リスト!$N$2))</f>
        <v/>
      </c>
      <c r="P236" s="482"/>
      <c r="Q236" s="482"/>
      <c r="R236" s="474" t="str">
        <f t="shared" si="34"/>
        <v/>
      </c>
      <c r="S236" s="475"/>
      <c r="T236" s="105"/>
      <c r="U236" s="415" t="str">
        <f>IF($T236="","",IF(リスト!$O$2="","",リスト!$O$2))</f>
        <v/>
      </c>
      <c r="V236" s="415"/>
      <c r="W236" s="475"/>
      <c r="X236" s="475" t="str">
        <f t="shared" si="35"/>
        <v/>
      </c>
      <c r="Y236" s="483"/>
      <c r="Z236" s="107"/>
      <c r="AA236" s="142"/>
      <c r="AB236" s="143"/>
      <c r="AC236" s="144"/>
      <c r="AD236" s="209"/>
      <c r="AE236" s="109" t="str">
        <f t="shared" si="36"/>
        <v/>
      </c>
      <c r="AF236" s="104" t="str">
        <f t="shared" si="37"/>
        <v/>
      </c>
      <c r="AG236" s="198" t="str">
        <f t="shared" si="30"/>
        <v/>
      </c>
      <c r="AH236" s="199" t="str">
        <f t="shared" si="31"/>
        <v/>
      </c>
      <c r="AI236" s="198" t="str">
        <f t="shared" si="32"/>
        <v/>
      </c>
      <c r="AJ236" s="199" t="str">
        <f t="shared" si="33"/>
        <v/>
      </c>
    </row>
    <row r="237" spans="1:36" ht="21" customHeight="1" x14ac:dyDescent="0.15">
      <c r="A237" s="153">
        <v>229</v>
      </c>
      <c r="B237" s="476"/>
      <c r="C237" s="476"/>
      <c r="D237" s="477"/>
      <c r="E237" s="478"/>
      <c r="F237" s="477"/>
      <c r="G237" s="478"/>
      <c r="H237" s="479"/>
      <c r="I237" s="479"/>
      <c r="J237" s="188"/>
      <c r="K237" s="154"/>
      <c r="L237" s="480" t="s">
        <v>22</v>
      </c>
      <c r="M237" s="481"/>
      <c r="N237" s="108"/>
      <c r="O237" s="482" t="str">
        <f>IF($N237="","",IF(リスト!$N$2="","",リスト!$N$2))</f>
        <v/>
      </c>
      <c r="P237" s="482"/>
      <c r="Q237" s="482"/>
      <c r="R237" s="474" t="str">
        <f t="shared" si="34"/>
        <v/>
      </c>
      <c r="S237" s="475"/>
      <c r="T237" s="105"/>
      <c r="U237" s="415" t="str">
        <f>IF($T237="","",IF(リスト!$O$2="","",リスト!$O$2))</f>
        <v/>
      </c>
      <c r="V237" s="415"/>
      <c r="W237" s="475"/>
      <c r="X237" s="475" t="str">
        <f t="shared" si="35"/>
        <v/>
      </c>
      <c r="Y237" s="483"/>
      <c r="Z237" s="107"/>
      <c r="AA237" s="142"/>
      <c r="AB237" s="143"/>
      <c r="AC237" s="144"/>
      <c r="AD237" s="209"/>
      <c r="AE237" s="109" t="str">
        <f t="shared" si="36"/>
        <v/>
      </c>
      <c r="AF237" s="104" t="str">
        <f t="shared" si="37"/>
        <v/>
      </c>
      <c r="AG237" s="198" t="str">
        <f t="shared" si="30"/>
        <v/>
      </c>
      <c r="AH237" s="199" t="str">
        <f t="shared" si="31"/>
        <v/>
      </c>
      <c r="AI237" s="198" t="str">
        <f t="shared" si="32"/>
        <v/>
      </c>
      <c r="AJ237" s="199" t="str">
        <f t="shared" si="33"/>
        <v/>
      </c>
    </row>
    <row r="238" spans="1:36" ht="21" customHeight="1" thickBot="1" x14ac:dyDescent="0.2">
      <c r="A238" s="155">
        <v>230</v>
      </c>
      <c r="B238" s="508"/>
      <c r="C238" s="508"/>
      <c r="D238" s="509"/>
      <c r="E238" s="510"/>
      <c r="F238" s="509"/>
      <c r="G238" s="510"/>
      <c r="H238" s="511"/>
      <c r="I238" s="511"/>
      <c r="J238" s="189"/>
      <c r="K238" s="156"/>
      <c r="L238" s="512" t="s">
        <v>22</v>
      </c>
      <c r="M238" s="513"/>
      <c r="N238" s="116"/>
      <c r="O238" s="514" t="str">
        <f>IF($N238="","",IF(リスト!$N$2="","",リスト!$N$2))</f>
        <v/>
      </c>
      <c r="P238" s="514"/>
      <c r="Q238" s="514"/>
      <c r="R238" s="515" t="str">
        <f t="shared" si="34"/>
        <v/>
      </c>
      <c r="S238" s="516"/>
      <c r="T238" s="117"/>
      <c r="U238" s="517" t="str">
        <f>IF($T238="","",IF(リスト!$O$2="","",リスト!$O$2))</f>
        <v/>
      </c>
      <c r="V238" s="517"/>
      <c r="W238" s="516"/>
      <c r="X238" s="516" t="str">
        <f t="shared" si="35"/>
        <v/>
      </c>
      <c r="Y238" s="518"/>
      <c r="Z238" s="119"/>
      <c r="AA238" s="149"/>
      <c r="AB238" s="150"/>
      <c r="AC238" s="151"/>
      <c r="AD238" s="210"/>
      <c r="AE238" s="83" t="str">
        <f t="shared" si="36"/>
        <v/>
      </c>
      <c r="AF238" s="114" t="str">
        <f t="shared" si="37"/>
        <v/>
      </c>
      <c r="AG238" s="198" t="str">
        <f t="shared" si="30"/>
        <v/>
      </c>
      <c r="AH238" s="199" t="str">
        <f t="shared" si="31"/>
        <v/>
      </c>
      <c r="AI238" s="198" t="str">
        <f t="shared" si="32"/>
        <v/>
      </c>
      <c r="AJ238" s="199" t="str">
        <f t="shared" si="33"/>
        <v/>
      </c>
    </row>
    <row r="239" spans="1:36" ht="21" customHeight="1" x14ac:dyDescent="0.15">
      <c r="A239" s="157">
        <v>231</v>
      </c>
      <c r="B239" s="499"/>
      <c r="C239" s="499"/>
      <c r="D239" s="500"/>
      <c r="E239" s="501"/>
      <c r="F239" s="500"/>
      <c r="G239" s="501"/>
      <c r="H239" s="501"/>
      <c r="I239" s="501"/>
      <c r="J239" s="190"/>
      <c r="K239" s="158"/>
      <c r="L239" s="502" t="s">
        <v>22</v>
      </c>
      <c r="M239" s="503"/>
      <c r="N239" s="123"/>
      <c r="O239" s="504" t="str">
        <f>IF($N239="","",IF(リスト!$N$2="","",リスト!$N$2))</f>
        <v/>
      </c>
      <c r="P239" s="504"/>
      <c r="Q239" s="504"/>
      <c r="R239" s="505" t="str">
        <f t="shared" si="34"/>
        <v/>
      </c>
      <c r="S239" s="506"/>
      <c r="T239" s="124"/>
      <c r="U239" s="421" t="str">
        <f>IF($T239="","",IF(リスト!$O$2="","",リスト!$O$2))</f>
        <v/>
      </c>
      <c r="V239" s="421"/>
      <c r="W239" s="506"/>
      <c r="X239" s="506" t="str">
        <f t="shared" si="35"/>
        <v/>
      </c>
      <c r="Y239" s="507"/>
      <c r="Z239" s="125"/>
      <c r="AA239" s="145"/>
      <c r="AB239" s="146"/>
      <c r="AC239" s="147"/>
      <c r="AD239" s="211"/>
      <c r="AE239" s="126" t="str">
        <f t="shared" si="36"/>
        <v/>
      </c>
      <c r="AF239" s="113" t="str">
        <f t="shared" si="37"/>
        <v/>
      </c>
      <c r="AG239" s="198" t="str">
        <f t="shared" si="30"/>
        <v/>
      </c>
      <c r="AH239" s="199" t="str">
        <f t="shared" si="31"/>
        <v/>
      </c>
      <c r="AI239" s="198" t="str">
        <f t="shared" si="32"/>
        <v/>
      </c>
      <c r="AJ239" s="199" t="str">
        <f t="shared" si="33"/>
        <v/>
      </c>
    </row>
    <row r="240" spans="1:36" ht="21" customHeight="1" x14ac:dyDescent="0.15">
      <c r="A240" s="153">
        <v>232</v>
      </c>
      <c r="B240" s="476"/>
      <c r="C240" s="476"/>
      <c r="D240" s="477"/>
      <c r="E240" s="478"/>
      <c r="F240" s="477"/>
      <c r="G240" s="478"/>
      <c r="H240" s="479"/>
      <c r="I240" s="479"/>
      <c r="J240" s="188"/>
      <c r="K240" s="154"/>
      <c r="L240" s="480" t="s">
        <v>22</v>
      </c>
      <c r="M240" s="481"/>
      <c r="N240" s="108"/>
      <c r="O240" s="482" t="str">
        <f>IF($N240="","",IF(リスト!$N$2="","",リスト!$N$2))</f>
        <v/>
      </c>
      <c r="P240" s="482"/>
      <c r="Q240" s="482"/>
      <c r="R240" s="474" t="str">
        <f t="shared" si="34"/>
        <v/>
      </c>
      <c r="S240" s="475"/>
      <c r="T240" s="105"/>
      <c r="U240" s="415" t="str">
        <f>IF($T240="","",IF(リスト!$O$2="","",リスト!$O$2))</f>
        <v/>
      </c>
      <c r="V240" s="415"/>
      <c r="W240" s="475"/>
      <c r="X240" s="475" t="str">
        <f t="shared" si="35"/>
        <v/>
      </c>
      <c r="Y240" s="483"/>
      <c r="Z240" s="107"/>
      <c r="AA240" s="142"/>
      <c r="AB240" s="143"/>
      <c r="AC240" s="144"/>
      <c r="AD240" s="209"/>
      <c r="AE240" s="109" t="str">
        <f t="shared" si="36"/>
        <v/>
      </c>
      <c r="AF240" s="104" t="str">
        <f t="shared" si="37"/>
        <v/>
      </c>
      <c r="AG240" s="198" t="str">
        <f t="shared" si="30"/>
        <v/>
      </c>
      <c r="AH240" s="199" t="str">
        <f t="shared" si="31"/>
        <v/>
      </c>
      <c r="AI240" s="198" t="str">
        <f t="shared" si="32"/>
        <v/>
      </c>
      <c r="AJ240" s="199" t="str">
        <f t="shared" si="33"/>
        <v/>
      </c>
    </row>
    <row r="241" spans="1:36" ht="21" customHeight="1" x14ac:dyDescent="0.15">
      <c r="A241" s="153">
        <v>233</v>
      </c>
      <c r="B241" s="493"/>
      <c r="C241" s="493"/>
      <c r="D241" s="477"/>
      <c r="E241" s="478"/>
      <c r="F241" s="477"/>
      <c r="G241" s="478"/>
      <c r="H241" s="479"/>
      <c r="I241" s="479"/>
      <c r="J241" s="188"/>
      <c r="K241" s="154"/>
      <c r="L241" s="480" t="s">
        <v>22</v>
      </c>
      <c r="M241" s="481"/>
      <c r="N241" s="108"/>
      <c r="O241" s="482" t="str">
        <f>IF($N241="","",IF(リスト!$N$2="","",リスト!$N$2))</f>
        <v/>
      </c>
      <c r="P241" s="482"/>
      <c r="Q241" s="482"/>
      <c r="R241" s="474" t="str">
        <f t="shared" si="34"/>
        <v/>
      </c>
      <c r="S241" s="475"/>
      <c r="T241" s="105"/>
      <c r="U241" s="415" t="str">
        <f>IF($T241="","",IF(リスト!$O$2="","",リスト!$O$2))</f>
        <v/>
      </c>
      <c r="V241" s="415"/>
      <c r="W241" s="475"/>
      <c r="X241" s="475" t="str">
        <f t="shared" si="35"/>
        <v/>
      </c>
      <c r="Y241" s="483"/>
      <c r="Z241" s="107"/>
      <c r="AA241" s="142"/>
      <c r="AB241" s="143"/>
      <c r="AC241" s="144"/>
      <c r="AD241" s="209"/>
      <c r="AE241" s="109" t="str">
        <f t="shared" si="36"/>
        <v/>
      </c>
      <c r="AF241" s="104" t="str">
        <f t="shared" si="37"/>
        <v/>
      </c>
      <c r="AG241" s="198" t="str">
        <f t="shared" si="30"/>
        <v/>
      </c>
      <c r="AH241" s="199" t="str">
        <f t="shared" si="31"/>
        <v/>
      </c>
      <c r="AI241" s="198" t="str">
        <f t="shared" si="32"/>
        <v/>
      </c>
      <c r="AJ241" s="199" t="str">
        <f t="shared" si="33"/>
        <v/>
      </c>
    </row>
    <row r="242" spans="1:36" ht="21" customHeight="1" x14ac:dyDescent="0.15">
      <c r="A242" s="153">
        <v>234</v>
      </c>
      <c r="B242" s="476"/>
      <c r="C242" s="476"/>
      <c r="D242" s="477"/>
      <c r="E242" s="478"/>
      <c r="F242" s="477"/>
      <c r="G242" s="478"/>
      <c r="H242" s="479"/>
      <c r="I242" s="479"/>
      <c r="J242" s="188"/>
      <c r="K242" s="154"/>
      <c r="L242" s="480" t="s">
        <v>22</v>
      </c>
      <c r="M242" s="481"/>
      <c r="N242" s="108"/>
      <c r="O242" s="482" t="str">
        <f>IF($N242="","",IF(リスト!$N$2="","",リスト!$N$2))</f>
        <v/>
      </c>
      <c r="P242" s="482"/>
      <c r="Q242" s="482"/>
      <c r="R242" s="474" t="str">
        <f t="shared" si="34"/>
        <v/>
      </c>
      <c r="S242" s="475"/>
      <c r="T242" s="105"/>
      <c r="U242" s="415" t="str">
        <f>IF($T242="","",IF(リスト!$O$2="","",リスト!$O$2))</f>
        <v/>
      </c>
      <c r="V242" s="415"/>
      <c r="W242" s="475"/>
      <c r="X242" s="475" t="str">
        <f t="shared" si="35"/>
        <v/>
      </c>
      <c r="Y242" s="483"/>
      <c r="Z242" s="107"/>
      <c r="AA242" s="142"/>
      <c r="AB242" s="143"/>
      <c r="AC242" s="144"/>
      <c r="AD242" s="209"/>
      <c r="AE242" s="109" t="str">
        <f t="shared" si="36"/>
        <v/>
      </c>
      <c r="AF242" s="104" t="str">
        <f t="shared" si="37"/>
        <v/>
      </c>
      <c r="AG242" s="198" t="str">
        <f t="shared" si="30"/>
        <v/>
      </c>
      <c r="AH242" s="199" t="str">
        <f t="shared" si="31"/>
        <v/>
      </c>
      <c r="AI242" s="198" t="str">
        <f t="shared" si="32"/>
        <v/>
      </c>
      <c r="AJ242" s="199" t="str">
        <f t="shared" si="33"/>
        <v/>
      </c>
    </row>
    <row r="243" spans="1:36" ht="21" customHeight="1" x14ac:dyDescent="0.15">
      <c r="A243" s="153">
        <v>235</v>
      </c>
      <c r="B243" s="476"/>
      <c r="C243" s="476"/>
      <c r="D243" s="477"/>
      <c r="E243" s="478"/>
      <c r="F243" s="477"/>
      <c r="G243" s="478"/>
      <c r="H243" s="479"/>
      <c r="I243" s="479"/>
      <c r="J243" s="188"/>
      <c r="K243" s="154"/>
      <c r="L243" s="480" t="s">
        <v>22</v>
      </c>
      <c r="M243" s="481"/>
      <c r="N243" s="108"/>
      <c r="O243" s="482" t="str">
        <f>IF($N243="","",IF(リスト!$N$2="","",リスト!$N$2))</f>
        <v/>
      </c>
      <c r="P243" s="482"/>
      <c r="Q243" s="482"/>
      <c r="R243" s="474" t="str">
        <f t="shared" si="34"/>
        <v/>
      </c>
      <c r="S243" s="475"/>
      <c r="T243" s="105"/>
      <c r="U243" s="415" t="str">
        <f>IF($T243="","",IF(リスト!$O$2="","",リスト!$O$2))</f>
        <v/>
      </c>
      <c r="V243" s="415"/>
      <c r="W243" s="475"/>
      <c r="X243" s="475" t="str">
        <f t="shared" si="35"/>
        <v/>
      </c>
      <c r="Y243" s="483"/>
      <c r="Z243" s="107"/>
      <c r="AA243" s="142"/>
      <c r="AB243" s="143"/>
      <c r="AC243" s="144"/>
      <c r="AD243" s="209"/>
      <c r="AE243" s="109" t="str">
        <f t="shared" si="36"/>
        <v/>
      </c>
      <c r="AF243" s="104" t="str">
        <f t="shared" si="37"/>
        <v/>
      </c>
      <c r="AG243" s="198" t="str">
        <f t="shared" si="30"/>
        <v/>
      </c>
      <c r="AH243" s="199" t="str">
        <f t="shared" si="31"/>
        <v/>
      </c>
      <c r="AI243" s="198" t="str">
        <f t="shared" si="32"/>
        <v/>
      </c>
      <c r="AJ243" s="199" t="str">
        <f t="shared" si="33"/>
        <v/>
      </c>
    </row>
    <row r="244" spans="1:36" ht="21" customHeight="1" x14ac:dyDescent="0.15">
      <c r="A244" s="153">
        <v>236</v>
      </c>
      <c r="B244" s="476"/>
      <c r="C244" s="476"/>
      <c r="D244" s="477"/>
      <c r="E244" s="478"/>
      <c r="F244" s="477"/>
      <c r="G244" s="478"/>
      <c r="H244" s="479"/>
      <c r="I244" s="479"/>
      <c r="J244" s="188"/>
      <c r="K244" s="154"/>
      <c r="L244" s="480" t="s">
        <v>22</v>
      </c>
      <c r="M244" s="481"/>
      <c r="N244" s="108"/>
      <c r="O244" s="482" t="str">
        <f>IF($N244="","",IF(リスト!$N$2="","",リスト!$N$2))</f>
        <v/>
      </c>
      <c r="P244" s="482"/>
      <c r="Q244" s="482"/>
      <c r="R244" s="474" t="str">
        <f t="shared" si="34"/>
        <v/>
      </c>
      <c r="S244" s="475"/>
      <c r="T244" s="105"/>
      <c r="U244" s="415" t="str">
        <f>IF($T244="","",IF(リスト!$O$2="","",リスト!$O$2))</f>
        <v/>
      </c>
      <c r="V244" s="415"/>
      <c r="W244" s="475"/>
      <c r="X244" s="475" t="str">
        <f t="shared" si="35"/>
        <v/>
      </c>
      <c r="Y244" s="483"/>
      <c r="Z244" s="107"/>
      <c r="AA244" s="142"/>
      <c r="AB244" s="143"/>
      <c r="AC244" s="144"/>
      <c r="AD244" s="209"/>
      <c r="AE244" s="109" t="str">
        <f t="shared" si="36"/>
        <v/>
      </c>
      <c r="AF244" s="104" t="str">
        <f t="shared" si="37"/>
        <v/>
      </c>
      <c r="AG244" s="198" t="str">
        <f t="shared" si="30"/>
        <v/>
      </c>
      <c r="AH244" s="199" t="str">
        <f t="shared" si="31"/>
        <v/>
      </c>
      <c r="AI244" s="198" t="str">
        <f t="shared" si="32"/>
        <v/>
      </c>
      <c r="AJ244" s="199" t="str">
        <f t="shared" si="33"/>
        <v/>
      </c>
    </row>
    <row r="245" spans="1:36" ht="21" customHeight="1" x14ac:dyDescent="0.15">
      <c r="A245" s="153">
        <v>237</v>
      </c>
      <c r="B245" s="476"/>
      <c r="C245" s="476"/>
      <c r="D245" s="477"/>
      <c r="E245" s="478"/>
      <c r="F245" s="477"/>
      <c r="G245" s="478"/>
      <c r="H245" s="479"/>
      <c r="I245" s="479"/>
      <c r="J245" s="188"/>
      <c r="K245" s="154"/>
      <c r="L245" s="480" t="s">
        <v>22</v>
      </c>
      <c r="M245" s="481"/>
      <c r="N245" s="108"/>
      <c r="O245" s="482" t="str">
        <f>IF($N245="","",IF(リスト!$N$2="","",リスト!$N$2))</f>
        <v/>
      </c>
      <c r="P245" s="482"/>
      <c r="Q245" s="482"/>
      <c r="R245" s="474" t="str">
        <f t="shared" si="34"/>
        <v/>
      </c>
      <c r="S245" s="475"/>
      <c r="T245" s="105"/>
      <c r="U245" s="415" t="str">
        <f>IF($T245="","",IF(リスト!$O$2="","",リスト!$O$2))</f>
        <v/>
      </c>
      <c r="V245" s="415"/>
      <c r="W245" s="475"/>
      <c r="X245" s="475" t="str">
        <f t="shared" si="35"/>
        <v/>
      </c>
      <c r="Y245" s="483"/>
      <c r="Z245" s="107"/>
      <c r="AA245" s="142"/>
      <c r="AB245" s="143"/>
      <c r="AC245" s="144"/>
      <c r="AD245" s="209"/>
      <c r="AE245" s="109" t="str">
        <f t="shared" si="36"/>
        <v/>
      </c>
      <c r="AF245" s="104" t="str">
        <f t="shared" si="37"/>
        <v/>
      </c>
      <c r="AG245" s="198" t="str">
        <f t="shared" si="30"/>
        <v/>
      </c>
      <c r="AH245" s="199" t="str">
        <f t="shared" si="31"/>
        <v/>
      </c>
      <c r="AI245" s="198" t="str">
        <f t="shared" si="32"/>
        <v/>
      </c>
      <c r="AJ245" s="199" t="str">
        <f t="shared" si="33"/>
        <v/>
      </c>
    </row>
    <row r="246" spans="1:36" ht="21" customHeight="1" x14ac:dyDescent="0.15">
      <c r="A246" s="153">
        <v>238</v>
      </c>
      <c r="B246" s="476"/>
      <c r="C246" s="476"/>
      <c r="D246" s="477"/>
      <c r="E246" s="478"/>
      <c r="F246" s="477"/>
      <c r="G246" s="478"/>
      <c r="H246" s="479"/>
      <c r="I246" s="479"/>
      <c r="J246" s="188"/>
      <c r="K246" s="154"/>
      <c r="L246" s="480" t="s">
        <v>22</v>
      </c>
      <c r="M246" s="481"/>
      <c r="N246" s="108"/>
      <c r="O246" s="482" t="str">
        <f>IF($N246="","",IF(リスト!$N$2="","",リスト!$N$2))</f>
        <v/>
      </c>
      <c r="P246" s="482"/>
      <c r="Q246" s="482"/>
      <c r="R246" s="474" t="str">
        <f t="shared" si="34"/>
        <v/>
      </c>
      <c r="S246" s="475"/>
      <c r="T246" s="105"/>
      <c r="U246" s="415" t="str">
        <f>IF($T246="","",IF(リスト!$O$2="","",リスト!$O$2))</f>
        <v/>
      </c>
      <c r="V246" s="415"/>
      <c r="W246" s="475"/>
      <c r="X246" s="475" t="str">
        <f t="shared" si="35"/>
        <v/>
      </c>
      <c r="Y246" s="483"/>
      <c r="Z246" s="107"/>
      <c r="AA246" s="142"/>
      <c r="AB246" s="143"/>
      <c r="AC246" s="144"/>
      <c r="AD246" s="209"/>
      <c r="AE246" s="109" t="str">
        <f t="shared" si="36"/>
        <v/>
      </c>
      <c r="AF246" s="104" t="str">
        <f t="shared" si="37"/>
        <v/>
      </c>
      <c r="AG246" s="198" t="str">
        <f t="shared" si="30"/>
        <v/>
      </c>
      <c r="AH246" s="199" t="str">
        <f t="shared" si="31"/>
        <v/>
      </c>
      <c r="AI246" s="198" t="str">
        <f t="shared" si="32"/>
        <v/>
      </c>
      <c r="AJ246" s="199" t="str">
        <f t="shared" si="33"/>
        <v/>
      </c>
    </row>
    <row r="247" spans="1:36" ht="21" customHeight="1" x14ac:dyDescent="0.15">
      <c r="A247" s="153">
        <v>239</v>
      </c>
      <c r="B247" s="476"/>
      <c r="C247" s="476"/>
      <c r="D247" s="477"/>
      <c r="E247" s="478"/>
      <c r="F247" s="477"/>
      <c r="G247" s="478"/>
      <c r="H247" s="479"/>
      <c r="I247" s="479"/>
      <c r="J247" s="188"/>
      <c r="K247" s="154"/>
      <c r="L247" s="480" t="s">
        <v>22</v>
      </c>
      <c r="M247" s="481"/>
      <c r="N247" s="108"/>
      <c r="O247" s="482" t="str">
        <f>IF($N247="","",IF(リスト!$N$2="","",リスト!$N$2))</f>
        <v/>
      </c>
      <c r="P247" s="482"/>
      <c r="Q247" s="482"/>
      <c r="R247" s="474" t="str">
        <f t="shared" si="34"/>
        <v/>
      </c>
      <c r="S247" s="475"/>
      <c r="T247" s="105"/>
      <c r="U247" s="415" t="str">
        <f>IF($T247="","",IF(リスト!$O$2="","",リスト!$O$2))</f>
        <v/>
      </c>
      <c r="V247" s="415"/>
      <c r="W247" s="475"/>
      <c r="X247" s="475" t="str">
        <f t="shared" si="35"/>
        <v/>
      </c>
      <c r="Y247" s="483"/>
      <c r="Z247" s="107"/>
      <c r="AA247" s="142"/>
      <c r="AB247" s="143"/>
      <c r="AC247" s="144"/>
      <c r="AD247" s="209"/>
      <c r="AE247" s="109" t="str">
        <f t="shared" si="36"/>
        <v/>
      </c>
      <c r="AF247" s="104" t="str">
        <f t="shared" si="37"/>
        <v/>
      </c>
      <c r="AG247" s="198" t="str">
        <f t="shared" si="30"/>
        <v/>
      </c>
      <c r="AH247" s="199" t="str">
        <f t="shared" si="31"/>
        <v/>
      </c>
      <c r="AI247" s="198" t="str">
        <f t="shared" si="32"/>
        <v/>
      </c>
      <c r="AJ247" s="199" t="str">
        <f t="shared" si="33"/>
        <v/>
      </c>
    </row>
    <row r="248" spans="1:36" ht="21" customHeight="1" thickBot="1" x14ac:dyDescent="0.2">
      <c r="A248" s="159">
        <v>240</v>
      </c>
      <c r="B248" s="484"/>
      <c r="C248" s="484"/>
      <c r="D248" s="485"/>
      <c r="E248" s="486"/>
      <c r="F248" s="485"/>
      <c r="G248" s="486"/>
      <c r="H248" s="487"/>
      <c r="I248" s="487"/>
      <c r="J248" s="189"/>
      <c r="K248" s="160"/>
      <c r="L248" s="488" t="s">
        <v>22</v>
      </c>
      <c r="M248" s="489"/>
      <c r="N248" s="127"/>
      <c r="O248" s="490" t="str">
        <f>IF($N248="","",IF(リスト!$N$2="","",リスト!$N$2))</f>
        <v/>
      </c>
      <c r="P248" s="490"/>
      <c r="Q248" s="490"/>
      <c r="R248" s="491" t="str">
        <f t="shared" si="34"/>
        <v/>
      </c>
      <c r="S248" s="424"/>
      <c r="T248" s="128"/>
      <c r="U248" s="423" t="str">
        <f>IF($T248="","",IF(リスト!$O$2="","",リスト!$O$2))</f>
        <v/>
      </c>
      <c r="V248" s="423"/>
      <c r="W248" s="424"/>
      <c r="X248" s="424" t="str">
        <f t="shared" si="35"/>
        <v/>
      </c>
      <c r="Y248" s="492"/>
      <c r="Z248" s="129"/>
      <c r="AA248" s="149"/>
      <c r="AB248" s="150"/>
      <c r="AC248" s="151"/>
      <c r="AD248" s="210"/>
      <c r="AE248" s="83" t="str">
        <f t="shared" si="36"/>
        <v/>
      </c>
      <c r="AF248" s="114" t="str">
        <f t="shared" si="37"/>
        <v/>
      </c>
      <c r="AG248" s="198" t="str">
        <f t="shared" si="30"/>
        <v/>
      </c>
      <c r="AH248" s="199" t="str">
        <f t="shared" si="31"/>
        <v/>
      </c>
      <c r="AI248" s="198" t="str">
        <f t="shared" si="32"/>
        <v/>
      </c>
      <c r="AJ248" s="199" t="str">
        <f t="shared" si="33"/>
        <v/>
      </c>
    </row>
    <row r="249" spans="1:36" ht="21" customHeight="1" x14ac:dyDescent="0.15">
      <c r="A249" s="161">
        <v>241</v>
      </c>
      <c r="B249" s="493"/>
      <c r="C249" s="493"/>
      <c r="D249" s="477"/>
      <c r="E249" s="478"/>
      <c r="F249" s="477"/>
      <c r="G249" s="478"/>
      <c r="H249" s="478"/>
      <c r="I249" s="478"/>
      <c r="J249" s="190"/>
      <c r="K249" s="162"/>
      <c r="L249" s="494" t="s">
        <v>22</v>
      </c>
      <c r="M249" s="495"/>
      <c r="N249" s="120"/>
      <c r="O249" s="496" t="str">
        <f>IF($N249="","",IF(リスト!$N$2="","",リスト!$N$2))</f>
        <v/>
      </c>
      <c r="P249" s="496"/>
      <c r="Q249" s="496"/>
      <c r="R249" s="497" t="str">
        <f t="shared" si="34"/>
        <v/>
      </c>
      <c r="S249" s="413"/>
      <c r="T249" s="121"/>
      <c r="U249" s="347" t="str">
        <f>IF($T249="","",IF(リスト!$O$2="","",リスト!$O$2))</f>
        <v/>
      </c>
      <c r="V249" s="347"/>
      <c r="W249" s="413"/>
      <c r="X249" s="413" t="str">
        <f t="shared" si="35"/>
        <v/>
      </c>
      <c r="Y249" s="498"/>
      <c r="Z249" s="122"/>
      <c r="AA249" s="145"/>
      <c r="AB249" s="146"/>
      <c r="AC249" s="147"/>
      <c r="AD249" s="211"/>
      <c r="AE249" s="126" t="str">
        <f t="shared" si="36"/>
        <v/>
      </c>
      <c r="AF249" s="113" t="str">
        <f t="shared" si="37"/>
        <v/>
      </c>
      <c r="AG249" s="198" t="str">
        <f t="shared" si="30"/>
        <v/>
      </c>
      <c r="AH249" s="199" t="str">
        <f t="shared" si="31"/>
        <v/>
      </c>
      <c r="AI249" s="198" t="str">
        <f t="shared" si="32"/>
        <v/>
      </c>
      <c r="AJ249" s="199" t="str">
        <f t="shared" si="33"/>
        <v/>
      </c>
    </row>
    <row r="250" spans="1:36" ht="21" customHeight="1" x14ac:dyDescent="0.15">
      <c r="A250" s="153">
        <v>242</v>
      </c>
      <c r="B250" s="476"/>
      <c r="C250" s="476"/>
      <c r="D250" s="477"/>
      <c r="E250" s="478"/>
      <c r="F250" s="477"/>
      <c r="G250" s="478"/>
      <c r="H250" s="479"/>
      <c r="I250" s="479"/>
      <c r="J250" s="188"/>
      <c r="K250" s="154"/>
      <c r="L250" s="480" t="s">
        <v>22</v>
      </c>
      <c r="M250" s="481"/>
      <c r="N250" s="108"/>
      <c r="O250" s="482" t="str">
        <f>IF($N250="","",IF(リスト!$N$2="","",リスト!$N$2))</f>
        <v/>
      </c>
      <c r="P250" s="482"/>
      <c r="Q250" s="482"/>
      <c r="R250" s="474" t="str">
        <f t="shared" si="34"/>
        <v/>
      </c>
      <c r="S250" s="475"/>
      <c r="T250" s="105"/>
      <c r="U250" s="415" t="str">
        <f>IF($T250="","",IF(リスト!$O$2="","",リスト!$O$2))</f>
        <v/>
      </c>
      <c r="V250" s="415"/>
      <c r="W250" s="475"/>
      <c r="X250" s="475" t="str">
        <f t="shared" si="35"/>
        <v/>
      </c>
      <c r="Y250" s="483"/>
      <c r="Z250" s="107"/>
      <c r="AA250" s="142"/>
      <c r="AB250" s="143"/>
      <c r="AC250" s="144"/>
      <c r="AD250" s="209"/>
      <c r="AE250" s="109" t="str">
        <f t="shared" si="36"/>
        <v/>
      </c>
      <c r="AF250" s="104" t="str">
        <f t="shared" si="37"/>
        <v/>
      </c>
      <c r="AG250" s="198" t="str">
        <f t="shared" si="30"/>
        <v/>
      </c>
      <c r="AH250" s="199" t="str">
        <f t="shared" si="31"/>
        <v/>
      </c>
      <c r="AI250" s="198" t="str">
        <f t="shared" si="32"/>
        <v/>
      </c>
      <c r="AJ250" s="199" t="str">
        <f t="shared" si="33"/>
        <v/>
      </c>
    </row>
    <row r="251" spans="1:36" ht="21" customHeight="1" x14ac:dyDescent="0.15">
      <c r="A251" s="153">
        <v>243</v>
      </c>
      <c r="B251" s="476"/>
      <c r="C251" s="476"/>
      <c r="D251" s="477"/>
      <c r="E251" s="478"/>
      <c r="F251" s="477"/>
      <c r="G251" s="478"/>
      <c r="H251" s="479"/>
      <c r="I251" s="479"/>
      <c r="J251" s="188"/>
      <c r="K251" s="154"/>
      <c r="L251" s="480" t="s">
        <v>22</v>
      </c>
      <c r="M251" s="481"/>
      <c r="N251" s="108"/>
      <c r="O251" s="482" t="str">
        <f>IF($N251="","",IF(リスト!$N$2="","",リスト!$N$2))</f>
        <v/>
      </c>
      <c r="P251" s="482"/>
      <c r="Q251" s="482"/>
      <c r="R251" s="474" t="str">
        <f t="shared" si="34"/>
        <v/>
      </c>
      <c r="S251" s="475"/>
      <c r="T251" s="105"/>
      <c r="U251" s="415" t="str">
        <f>IF($T251="","",IF(リスト!$O$2="","",リスト!$O$2))</f>
        <v/>
      </c>
      <c r="V251" s="415"/>
      <c r="W251" s="475"/>
      <c r="X251" s="475" t="str">
        <f t="shared" si="35"/>
        <v/>
      </c>
      <c r="Y251" s="483"/>
      <c r="Z251" s="107"/>
      <c r="AA251" s="142"/>
      <c r="AB251" s="143"/>
      <c r="AC251" s="144"/>
      <c r="AD251" s="209"/>
      <c r="AE251" s="109" t="str">
        <f t="shared" si="36"/>
        <v/>
      </c>
      <c r="AF251" s="104" t="str">
        <f t="shared" si="37"/>
        <v/>
      </c>
      <c r="AG251" s="198" t="str">
        <f t="shared" si="30"/>
        <v/>
      </c>
      <c r="AH251" s="199" t="str">
        <f t="shared" si="31"/>
        <v/>
      </c>
      <c r="AI251" s="198" t="str">
        <f t="shared" si="32"/>
        <v/>
      </c>
      <c r="AJ251" s="199" t="str">
        <f t="shared" si="33"/>
        <v/>
      </c>
    </row>
    <row r="252" spans="1:36" ht="21" customHeight="1" x14ac:dyDescent="0.15">
      <c r="A252" s="153">
        <v>244</v>
      </c>
      <c r="B252" s="476"/>
      <c r="C252" s="476"/>
      <c r="D252" s="477"/>
      <c r="E252" s="478"/>
      <c r="F252" s="477"/>
      <c r="G252" s="478"/>
      <c r="H252" s="479"/>
      <c r="I252" s="479"/>
      <c r="J252" s="188"/>
      <c r="K252" s="154"/>
      <c r="L252" s="480" t="s">
        <v>22</v>
      </c>
      <c r="M252" s="481"/>
      <c r="N252" s="108"/>
      <c r="O252" s="482" t="str">
        <f>IF($N252="","",IF(リスト!$N$2="","",リスト!$N$2))</f>
        <v/>
      </c>
      <c r="P252" s="482"/>
      <c r="Q252" s="482"/>
      <c r="R252" s="474" t="str">
        <f t="shared" si="34"/>
        <v/>
      </c>
      <c r="S252" s="475"/>
      <c r="T252" s="105"/>
      <c r="U252" s="415" t="str">
        <f>IF($T252="","",IF(リスト!$O$2="","",リスト!$O$2))</f>
        <v/>
      </c>
      <c r="V252" s="415"/>
      <c r="W252" s="475"/>
      <c r="X252" s="475" t="str">
        <f t="shared" si="35"/>
        <v/>
      </c>
      <c r="Y252" s="483"/>
      <c r="Z252" s="107"/>
      <c r="AA252" s="142"/>
      <c r="AB252" s="143"/>
      <c r="AC252" s="144"/>
      <c r="AD252" s="209"/>
      <c r="AE252" s="109" t="str">
        <f t="shared" si="36"/>
        <v/>
      </c>
      <c r="AF252" s="104" t="str">
        <f t="shared" si="37"/>
        <v/>
      </c>
      <c r="AG252" s="198" t="str">
        <f t="shared" si="30"/>
        <v/>
      </c>
      <c r="AH252" s="199" t="str">
        <f t="shared" si="31"/>
        <v/>
      </c>
      <c r="AI252" s="198" t="str">
        <f t="shared" si="32"/>
        <v/>
      </c>
      <c r="AJ252" s="199" t="str">
        <f t="shared" si="33"/>
        <v/>
      </c>
    </row>
    <row r="253" spans="1:36" ht="21" customHeight="1" x14ac:dyDescent="0.15">
      <c r="A253" s="153">
        <v>245</v>
      </c>
      <c r="B253" s="476"/>
      <c r="C253" s="476"/>
      <c r="D253" s="477"/>
      <c r="E253" s="478"/>
      <c r="F253" s="477"/>
      <c r="G253" s="478"/>
      <c r="H253" s="479"/>
      <c r="I253" s="479"/>
      <c r="J253" s="188"/>
      <c r="K253" s="154"/>
      <c r="L253" s="480" t="s">
        <v>22</v>
      </c>
      <c r="M253" s="481"/>
      <c r="N253" s="108"/>
      <c r="O253" s="482" t="str">
        <f>IF($N253="","",IF(リスト!$N$2="","",リスト!$N$2))</f>
        <v/>
      </c>
      <c r="P253" s="482"/>
      <c r="Q253" s="482"/>
      <c r="R253" s="474" t="str">
        <f t="shared" si="34"/>
        <v/>
      </c>
      <c r="S253" s="475"/>
      <c r="T253" s="105"/>
      <c r="U253" s="415" t="str">
        <f>IF($T253="","",IF(リスト!$O$2="","",リスト!$O$2))</f>
        <v/>
      </c>
      <c r="V253" s="415"/>
      <c r="W253" s="475"/>
      <c r="X253" s="475" t="str">
        <f t="shared" si="35"/>
        <v/>
      </c>
      <c r="Y253" s="483"/>
      <c r="Z253" s="107"/>
      <c r="AA253" s="142"/>
      <c r="AB253" s="143"/>
      <c r="AC253" s="144"/>
      <c r="AD253" s="209"/>
      <c r="AE253" s="109" t="str">
        <f t="shared" si="36"/>
        <v/>
      </c>
      <c r="AF253" s="104" t="str">
        <f t="shared" si="37"/>
        <v/>
      </c>
      <c r="AG253" s="198" t="str">
        <f t="shared" si="30"/>
        <v/>
      </c>
      <c r="AH253" s="199" t="str">
        <f t="shared" si="31"/>
        <v/>
      </c>
      <c r="AI253" s="198" t="str">
        <f t="shared" si="32"/>
        <v/>
      </c>
      <c r="AJ253" s="199" t="str">
        <f t="shared" si="33"/>
        <v/>
      </c>
    </row>
    <row r="254" spans="1:36" ht="21" customHeight="1" x14ac:dyDescent="0.15">
      <c r="A254" s="153">
        <v>246</v>
      </c>
      <c r="B254" s="476"/>
      <c r="C254" s="476"/>
      <c r="D254" s="477"/>
      <c r="E254" s="478"/>
      <c r="F254" s="477"/>
      <c r="G254" s="478"/>
      <c r="H254" s="479"/>
      <c r="I254" s="479"/>
      <c r="J254" s="188"/>
      <c r="K254" s="154"/>
      <c r="L254" s="480" t="s">
        <v>22</v>
      </c>
      <c r="M254" s="481"/>
      <c r="N254" s="108"/>
      <c r="O254" s="482" t="str">
        <f>IF($N254="","",IF(リスト!$N$2="","",リスト!$N$2))</f>
        <v/>
      </c>
      <c r="P254" s="482"/>
      <c r="Q254" s="482"/>
      <c r="R254" s="474" t="str">
        <f t="shared" si="34"/>
        <v/>
      </c>
      <c r="S254" s="475"/>
      <c r="T254" s="105"/>
      <c r="U254" s="415" t="str">
        <f>IF($T254="","",IF(リスト!$O$2="","",リスト!$O$2))</f>
        <v/>
      </c>
      <c r="V254" s="415"/>
      <c r="W254" s="475"/>
      <c r="X254" s="475" t="str">
        <f t="shared" si="35"/>
        <v/>
      </c>
      <c r="Y254" s="483"/>
      <c r="Z254" s="107"/>
      <c r="AA254" s="142"/>
      <c r="AB254" s="143"/>
      <c r="AC254" s="144"/>
      <c r="AD254" s="209"/>
      <c r="AE254" s="109" t="str">
        <f t="shared" si="36"/>
        <v/>
      </c>
      <c r="AF254" s="104" t="str">
        <f t="shared" si="37"/>
        <v/>
      </c>
      <c r="AG254" s="198" t="str">
        <f t="shared" si="30"/>
        <v/>
      </c>
      <c r="AH254" s="199" t="str">
        <f t="shared" si="31"/>
        <v/>
      </c>
      <c r="AI254" s="198" t="str">
        <f t="shared" si="32"/>
        <v/>
      </c>
      <c r="AJ254" s="199" t="str">
        <f t="shared" si="33"/>
        <v/>
      </c>
    </row>
    <row r="255" spans="1:36" ht="21" customHeight="1" x14ac:dyDescent="0.15">
      <c r="A255" s="153">
        <v>247</v>
      </c>
      <c r="B255" s="476"/>
      <c r="C255" s="476"/>
      <c r="D255" s="477"/>
      <c r="E255" s="478"/>
      <c r="F255" s="477"/>
      <c r="G255" s="478"/>
      <c r="H255" s="479"/>
      <c r="I255" s="479"/>
      <c r="J255" s="188"/>
      <c r="K255" s="154"/>
      <c r="L255" s="480" t="s">
        <v>22</v>
      </c>
      <c r="M255" s="481"/>
      <c r="N255" s="108"/>
      <c r="O255" s="482" t="str">
        <f>IF($N255="","",IF(リスト!$N$2="","",リスト!$N$2))</f>
        <v/>
      </c>
      <c r="P255" s="482"/>
      <c r="Q255" s="482"/>
      <c r="R255" s="474" t="str">
        <f t="shared" si="34"/>
        <v/>
      </c>
      <c r="S255" s="475"/>
      <c r="T255" s="105"/>
      <c r="U255" s="415" t="str">
        <f>IF($T255="","",IF(リスト!$O$2="","",リスト!$O$2))</f>
        <v/>
      </c>
      <c r="V255" s="415"/>
      <c r="W255" s="475"/>
      <c r="X255" s="475" t="str">
        <f t="shared" si="35"/>
        <v/>
      </c>
      <c r="Y255" s="483"/>
      <c r="Z255" s="107"/>
      <c r="AA255" s="142"/>
      <c r="AB255" s="143"/>
      <c r="AC255" s="144"/>
      <c r="AD255" s="209"/>
      <c r="AE255" s="109" t="str">
        <f t="shared" si="36"/>
        <v/>
      </c>
      <c r="AF255" s="104" t="str">
        <f t="shared" si="37"/>
        <v/>
      </c>
      <c r="AG255" s="198" t="str">
        <f t="shared" si="30"/>
        <v/>
      </c>
      <c r="AH255" s="199" t="str">
        <f t="shared" si="31"/>
        <v/>
      </c>
      <c r="AI255" s="198" t="str">
        <f t="shared" si="32"/>
        <v/>
      </c>
      <c r="AJ255" s="199" t="str">
        <f t="shared" si="33"/>
        <v/>
      </c>
    </row>
    <row r="256" spans="1:36" ht="21" customHeight="1" x14ac:dyDescent="0.15">
      <c r="A256" s="153">
        <v>248</v>
      </c>
      <c r="B256" s="476"/>
      <c r="C256" s="476"/>
      <c r="D256" s="477"/>
      <c r="E256" s="478"/>
      <c r="F256" s="477"/>
      <c r="G256" s="478"/>
      <c r="H256" s="479"/>
      <c r="I256" s="479"/>
      <c r="J256" s="188"/>
      <c r="K256" s="154"/>
      <c r="L256" s="480" t="s">
        <v>22</v>
      </c>
      <c r="M256" s="481"/>
      <c r="N256" s="108"/>
      <c r="O256" s="482" t="str">
        <f>IF($N256="","",IF(リスト!$N$2="","",リスト!$N$2))</f>
        <v/>
      </c>
      <c r="P256" s="482"/>
      <c r="Q256" s="482"/>
      <c r="R256" s="474" t="str">
        <f t="shared" si="34"/>
        <v/>
      </c>
      <c r="S256" s="475"/>
      <c r="T256" s="105"/>
      <c r="U256" s="415" t="str">
        <f>IF($T256="","",IF(リスト!$O$2="","",リスト!$O$2))</f>
        <v/>
      </c>
      <c r="V256" s="415"/>
      <c r="W256" s="475"/>
      <c r="X256" s="475" t="str">
        <f t="shared" si="35"/>
        <v/>
      </c>
      <c r="Y256" s="483"/>
      <c r="Z256" s="107"/>
      <c r="AA256" s="142"/>
      <c r="AB256" s="143"/>
      <c r="AC256" s="144"/>
      <c r="AD256" s="209"/>
      <c r="AE256" s="109" t="str">
        <f t="shared" si="36"/>
        <v/>
      </c>
      <c r="AF256" s="104" t="str">
        <f t="shared" si="37"/>
        <v/>
      </c>
      <c r="AG256" s="198" t="str">
        <f t="shared" si="30"/>
        <v/>
      </c>
      <c r="AH256" s="199" t="str">
        <f t="shared" si="31"/>
        <v/>
      </c>
      <c r="AI256" s="198" t="str">
        <f t="shared" si="32"/>
        <v/>
      </c>
      <c r="AJ256" s="199" t="str">
        <f t="shared" si="33"/>
        <v/>
      </c>
    </row>
    <row r="257" spans="1:36" ht="21" customHeight="1" x14ac:dyDescent="0.15">
      <c r="A257" s="153">
        <v>249</v>
      </c>
      <c r="B257" s="476"/>
      <c r="C257" s="476"/>
      <c r="D257" s="477"/>
      <c r="E257" s="478"/>
      <c r="F257" s="477"/>
      <c r="G257" s="478"/>
      <c r="H257" s="479"/>
      <c r="I257" s="479"/>
      <c r="J257" s="188"/>
      <c r="K257" s="154"/>
      <c r="L257" s="480" t="s">
        <v>22</v>
      </c>
      <c r="M257" s="481"/>
      <c r="N257" s="108"/>
      <c r="O257" s="482" t="str">
        <f>IF($N257="","",IF(リスト!$N$2="","",リスト!$N$2))</f>
        <v/>
      </c>
      <c r="P257" s="482"/>
      <c r="Q257" s="482"/>
      <c r="R257" s="474" t="str">
        <f t="shared" si="34"/>
        <v/>
      </c>
      <c r="S257" s="475"/>
      <c r="T257" s="105"/>
      <c r="U257" s="415" t="str">
        <f>IF($T257="","",IF(リスト!$O$2="","",リスト!$O$2))</f>
        <v/>
      </c>
      <c r="V257" s="415"/>
      <c r="W257" s="475"/>
      <c r="X257" s="475" t="str">
        <f t="shared" si="35"/>
        <v/>
      </c>
      <c r="Y257" s="483"/>
      <c r="Z257" s="107"/>
      <c r="AA257" s="142"/>
      <c r="AB257" s="143"/>
      <c r="AC257" s="144"/>
      <c r="AD257" s="209"/>
      <c r="AE257" s="109" t="str">
        <f t="shared" si="36"/>
        <v/>
      </c>
      <c r="AF257" s="104" t="str">
        <f t="shared" si="37"/>
        <v/>
      </c>
      <c r="AG257" s="198" t="str">
        <f t="shared" si="30"/>
        <v/>
      </c>
      <c r="AH257" s="199" t="str">
        <f t="shared" si="31"/>
        <v/>
      </c>
      <c r="AI257" s="198" t="str">
        <f t="shared" si="32"/>
        <v/>
      </c>
      <c r="AJ257" s="199" t="str">
        <f t="shared" si="33"/>
        <v/>
      </c>
    </row>
    <row r="258" spans="1:36" ht="21" customHeight="1" thickBot="1" x14ac:dyDescent="0.2">
      <c r="A258" s="159">
        <v>250</v>
      </c>
      <c r="B258" s="484"/>
      <c r="C258" s="484"/>
      <c r="D258" s="485"/>
      <c r="E258" s="486"/>
      <c r="F258" s="485"/>
      <c r="G258" s="486"/>
      <c r="H258" s="487"/>
      <c r="I258" s="487"/>
      <c r="J258" s="191"/>
      <c r="K258" s="160"/>
      <c r="L258" s="488" t="s">
        <v>22</v>
      </c>
      <c r="M258" s="489"/>
      <c r="N258" s="127"/>
      <c r="O258" s="490" t="str">
        <f>IF($N258="","",IF(リスト!$N$2="","",リスト!$N$2))</f>
        <v/>
      </c>
      <c r="P258" s="490"/>
      <c r="Q258" s="490"/>
      <c r="R258" s="491" t="str">
        <f t="shared" si="34"/>
        <v/>
      </c>
      <c r="S258" s="424"/>
      <c r="T258" s="128"/>
      <c r="U258" s="423" t="str">
        <f>IF($T258="","",IF(リスト!$O$2="","",リスト!$O$2))</f>
        <v/>
      </c>
      <c r="V258" s="423"/>
      <c r="W258" s="424"/>
      <c r="X258" s="424" t="str">
        <f t="shared" si="35"/>
        <v/>
      </c>
      <c r="Y258" s="492"/>
      <c r="Z258" s="129"/>
      <c r="AA258" s="149"/>
      <c r="AB258" s="150"/>
      <c r="AC258" s="151"/>
      <c r="AD258" s="210"/>
      <c r="AE258" s="83" t="str">
        <f t="shared" si="36"/>
        <v/>
      </c>
      <c r="AF258" s="114" t="str">
        <f t="shared" si="37"/>
        <v/>
      </c>
      <c r="AG258" s="198" t="str">
        <f t="shared" si="30"/>
        <v/>
      </c>
      <c r="AH258" s="199" t="str">
        <f t="shared" si="31"/>
        <v/>
      </c>
      <c r="AI258" s="198" t="str">
        <f t="shared" si="32"/>
        <v/>
      </c>
      <c r="AJ258" s="199" t="str">
        <f t="shared" si="33"/>
        <v/>
      </c>
    </row>
  </sheetData>
  <sheetProtection algorithmName="SHA-512" hashValue="Q2f7PjO8lN1y8DxXSP1w0hxr/9jUtQEiGl0lwHTxII2oCCIgQLhiAoQLCukxf/DQG4hne+P0+G3Y+mGu34c07Q==" saltValue="nOCQoOvyMbIehB9qooC4Fg==" spinCount="100000" sheet="1" objects="1" scenarios="1"/>
  <mergeCells count="2284">
    <mergeCell ref="L112:M112"/>
    <mergeCell ref="L113:M113"/>
    <mergeCell ref="L16:M16"/>
    <mergeCell ref="L17:M17"/>
    <mergeCell ref="L18:M18"/>
    <mergeCell ref="L19:M19"/>
    <mergeCell ref="L20:M20"/>
    <mergeCell ref="L21:M21"/>
    <mergeCell ref="L116:M116"/>
    <mergeCell ref="L117:M117"/>
    <mergeCell ref="L138:M138"/>
    <mergeCell ref="L139:M139"/>
    <mergeCell ref="L140:M140"/>
    <mergeCell ref="L141:M141"/>
    <mergeCell ref="L142:M142"/>
    <mergeCell ref="L143:M143"/>
    <mergeCell ref="L144:M14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L92:M92"/>
    <mergeCell ref="L93:M93"/>
    <mergeCell ref="L94:M94"/>
    <mergeCell ref="F8:G8"/>
    <mergeCell ref="H8:I8"/>
    <mergeCell ref="B141:C141"/>
    <mergeCell ref="R8:S8"/>
    <mergeCell ref="U8:W8"/>
    <mergeCell ref="X8:Y8"/>
    <mergeCell ref="X21:Y21"/>
    <mergeCell ref="O14:Q14"/>
    <mergeCell ref="O15:Q15"/>
    <mergeCell ref="O17:Q17"/>
    <mergeCell ref="O16:Q16"/>
    <mergeCell ref="O8:Q8"/>
    <mergeCell ref="U17:W17"/>
    <mergeCell ref="U18:W18"/>
    <mergeCell ref="U19:W19"/>
    <mergeCell ref="R19:S19"/>
    <mergeCell ref="R11:S11"/>
    <mergeCell ref="R12:S12"/>
    <mergeCell ref="R13:S13"/>
    <mergeCell ref="R14:S14"/>
    <mergeCell ref="R15:S15"/>
    <mergeCell ref="R16:S16"/>
    <mergeCell ref="R17:S17"/>
    <mergeCell ref="R18:S18"/>
    <mergeCell ref="X19:Y19"/>
    <mergeCell ref="X14:Y14"/>
    <mergeCell ref="U16:W16"/>
    <mergeCell ref="R9:S9"/>
    <mergeCell ref="O18:Q18"/>
    <mergeCell ref="O19:Q19"/>
    <mergeCell ref="L110:M110"/>
    <mergeCell ref="L111:M111"/>
    <mergeCell ref="B165:C165"/>
    <mergeCell ref="B163:C163"/>
    <mergeCell ref="L159:M159"/>
    <mergeCell ref="L14:M14"/>
    <mergeCell ref="L15:M15"/>
    <mergeCell ref="AA4:AD4"/>
    <mergeCell ref="AC5:AD5"/>
    <mergeCell ref="AA5:AB5"/>
    <mergeCell ref="AF5:AF7"/>
    <mergeCell ref="X152:Y152"/>
    <mergeCell ref="X151:Y151"/>
    <mergeCell ref="R151:S151"/>
    <mergeCell ref="A3:A7"/>
    <mergeCell ref="B152:C152"/>
    <mergeCell ref="F152:G152"/>
    <mergeCell ref="H152:I152"/>
    <mergeCell ref="B151:C151"/>
    <mergeCell ref="F151:G151"/>
    <mergeCell ref="H151:I151"/>
    <mergeCell ref="R152:S152"/>
    <mergeCell ref="D151:E151"/>
    <mergeCell ref="D152:E152"/>
    <mergeCell ref="X150:Y150"/>
    <mergeCell ref="B150:C150"/>
    <mergeCell ref="F150:G150"/>
    <mergeCell ref="H150:I150"/>
    <mergeCell ref="O150:Q150"/>
    <mergeCell ref="R150:S150"/>
    <mergeCell ref="X149:Y149"/>
    <mergeCell ref="B149:C149"/>
    <mergeCell ref="F149:G149"/>
    <mergeCell ref="D8:E8"/>
    <mergeCell ref="U165:W165"/>
    <mergeCell ref="X164:Y164"/>
    <mergeCell ref="U152:W152"/>
    <mergeCell ref="R164:S164"/>
    <mergeCell ref="U163:W163"/>
    <mergeCell ref="O164:Q164"/>
    <mergeCell ref="B162:C162"/>
    <mergeCell ref="X140:Y140"/>
    <mergeCell ref="L13:M13"/>
    <mergeCell ref="F163:G163"/>
    <mergeCell ref="O163:Q163"/>
    <mergeCell ref="X165:Y165"/>
    <mergeCell ref="D166:E166"/>
    <mergeCell ref="H159:I159"/>
    <mergeCell ref="R159:S159"/>
    <mergeCell ref="H149:I149"/>
    <mergeCell ref="O149:Q149"/>
    <mergeCell ref="R149:S149"/>
    <mergeCell ref="B143:C143"/>
    <mergeCell ref="F143:G143"/>
    <mergeCell ref="H143:I143"/>
    <mergeCell ref="O143:Q143"/>
    <mergeCell ref="R143:S143"/>
    <mergeCell ref="D149:E149"/>
    <mergeCell ref="X148:Y148"/>
    <mergeCell ref="B148:C148"/>
    <mergeCell ref="F148:G148"/>
    <mergeCell ref="H148:I148"/>
    <mergeCell ref="O148:Q148"/>
    <mergeCell ref="R148:S148"/>
    <mergeCell ref="D148:E148"/>
    <mergeCell ref="U148:W148"/>
    <mergeCell ref="F156:G156"/>
    <mergeCell ref="O156:Q156"/>
    <mergeCell ref="D156:E156"/>
    <mergeCell ref="X157:Y157"/>
    <mergeCell ref="B157:C157"/>
    <mergeCell ref="H157:I157"/>
    <mergeCell ref="R157:S157"/>
    <mergeCell ref="F157:G157"/>
    <mergeCell ref="F158:G158"/>
    <mergeCell ref="B159:C159"/>
    <mergeCell ref="D146:E146"/>
    <mergeCell ref="U146:W146"/>
    <mergeCell ref="X146:Y146"/>
    <mergeCell ref="B146:C146"/>
    <mergeCell ref="F146:G146"/>
    <mergeCell ref="H146:I146"/>
    <mergeCell ref="O146:Q146"/>
    <mergeCell ref="R146:S146"/>
    <mergeCell ref="X147:Y147"/>
    <mergeCell ref="B147:C147"/>
    <mergeCell ref="F147:G147"/>
    <mergeCell ref="H147:I147"/>
    <mergeCell ref="L148:M148"/>
    <mergeCell ref="L149:M149"/>
    <mergeCell ref="L150:M150"/>
    <mergeCell ref="L151:M151"/>
    <mergeCell ref="L152:M152"/>
    <mergeCell ref="L153:M153"/>
    <mergeCell ref="L154:M154"/>
    <mergeCell ref="L146:M146"/>
    <mergeCell ref="L158:M158"/>
    <mergeCell ref="L147:M147"/>
    <mergeCell ref="H163:I163"/>
    <mergeCell ref="F162:G162"/>
    <mergeCell ref="B166:C166"/>
    <mergeCell ref="B164:C164"/>
    <mergeCell ref="B142:C142"/>
    <mergeCell ref="U141:W141"/>
    <mergeCell ref="F141:G141"/>
    <mergeCell ref="H141:I141"/>
    <mergeCell ref="O141:Q141"/>
    <mergeCell ref="R141:S141"/>
    <mergeCell ref="R140:S140"/>
    <mergeCell ref="D162:E162"/>
    <mergeCell ref="X163:Y163"/>
    <mergeCell ref="B153:C153"/>
    <mergeCell ref="H153:I153"/>
    <mergeCell ref="F153:G153"/>
    <mergeCell ref="F142:G142"/>
    <mergeCell ref="H142:I142"/>
    <mergeCell ref="R142:S142"/>
    <mergeCell ref="U142:W142"/>
    <mergeCell ref="X142:Y142"/>
    <mergeCell ref="F145:G145"/>
    <mergeCell ref="H145:I145"/>
    <mergeCell ref="O145:Q145"/>
    <mergeCell ref="O147:Q147"/>
    <mergeCell ref="R147:S147"/>
    <mergeCell ref="X144:Y144"/>
    <mergeCell ref="R156:S156"/>
    <mergeCell ref="X156:Y156"/>
    <mergeCell ref="X158:Y158"/>
    <mergeCell ref="U160:W160"/>
    <mergeCell ref="L163:M163"/>
    <mergeCell ref="B138:C138"/>
    <mergeCell ref="F138:G138"/>
    <mergeCell ref="H138:I138"/>
    <mergeCell ref="B139:C139"/>
    <mergeCell ref="F139:G139"/>
    <mergeCell ref="H139:I139"/>
    <mergeCell ref="O157:Q157"/>
    <mergeCell ref="O158:Q158"/>
    <mergeCell ref="O159:Q159"/>
    <mergeCell ref="O160:Q160"/>
    <mergeCell ref="O161:Q161"/>
    <mergeCell ref="O162:Q162"/>
    <mergeCell ref="O136:Q136"/>
    <mergeCell ref="O137:Q137"/>
    <mergeCell ref="O153:Q153"/>
    <mergeCell ref="O154:Q154"/>
    <mergeCell ref="O155:Q155"/>
    <mergeCell ref="O139:Q139"/>
    <mergeCell ref="O138:Q138"/>
    <mergeCell ref="O152:Q152"/>
    <mergeCell ref="O142:Q142"/>
    <mergeCell ref="O151:Q151"/>
    <mergeCell ref="H140:I140"/>
    <mergeCell ref="O140:Q140"/>
    <mergeCell ref="B140:C140"/>
    <mergeCell ref="H162:I162"/>
    <mergeCell ref="L160:M160"/>
    <mergeCell ref="L161:M161"/>
    <mergeCell ref="L162:M162"/>
    <mergeCell ref="L155:M155"/>
    <mergeCell ref="B156:C156"/>
    <mergeCell ref="H156:I156"/>
    <mergeCell ref="L156:M156"/>
    <mergeCell ref="L157:M157"/>
    <mergeCell ref="R162:S162"/>
    <mergeCell ref="O167:Q167"/>
    <mergeCell ref="R41:S41"/>
    <mergeCell ref="R44:S44"/>
    <mergeCell ref="O42:Q42"/>
    <mergeCell ref="U168:W168"/>
    <mergeCell ref="U151:W151"/>
    <mergeCell ref="U156:W156"/>
    <mergeCell ref="U157:W157"/>
    <mergeCell ref="U158:W158"/>
    <mergeCell ref="U143:W143"/>
    <mergeCell ref="U147:W147"/>
    <mergeCell ref="U149:W149"/>
    <mergeCell ref="U150:W150"/>
    <mergeCell ref="U112:W112"/>
    <mergeCell ref="U131:W131"/>
    <mergeCell ref="U132:W132"/>
    <mergeCell ref="U133:W133"/>
    <mergeCell ref="U119:W119"/>
    <mergeCell ref="U127:W127"/>
    <mergeCell ref="U167:W167"/>
    <mergeCell ref="U65:W65"/>
    <mergeCell ref="U164:W164"/>
    <mergeCell ref="U162:W162"/>
    <mergeCell ref="U60:W60"/>
    <mergeCell ref="R163:S163"/>
    <mergeCell ref="R42:S42"/>
    <mergeCell ref="R45:S45"/>
    <mergeCell ref="O60:Q60"/>
    <mergeCell ref="O58:Q58"/>
    <mergeCell ref="O59:Q59"/>
    <mergeCell ref="X60:Y60"/>
    <mergeCell ref="X69:Y69"/>
    <mergeCell ref="U69:W69"/>
    <mergeCell ref="X71:Y71"/>
    <mergeCell ref="X73:Y73"/>
    <mergeCell ref="X89:Y89"/>
    <mergeCell ref="X88:Y88"/>
    <mergeCell ref="U88:W88"/>
    <mergeCell ref="X101:Y101"/>
    <mergeCell ref="X100:Y100"/>
    <mergeCell ref="R138:S138"/>
    <mergeCell ref="U138:W138"/>
    <mergeCell ref="R58:S58"/>
    <mergeCell ref="R56:S56"/>
    <mergeCell ref="R59:S59"/>
    <mergeCell ref="R60:S60"/>
    <mergeCell ref="U100:W100"/>
    <mergeCell ref="U101:W101"/>
    <mergeCell ref="X110:Y110"/>
    <mergeCell ref="U110:W110"/>
    <mergeCell ref="U135:W135"/>
    <mergeCell ref="X59:Y59"/>
    <mergeCell ref="O62:Q62"/>
    <mergeCell ref="X61:Y61"/>
    <mergeCell ref="R65:S65"/>
    <mergeCell ref="X65:Y65"/>
    <mergeCell ref="O65:Q65"/>
    <mergeCell ref="X63:Y63"/>
    <mergeCell ref="U63:W63"/>
    <mergeCell ref="U64:W64"/>
    <mergeCell ref="X64:Y64"/>
    <mergeCell ref="F82:G82"/>
    <mergeCell ref="U61:W61"/>
    <mergeCell ref="U50:W50"/>
    <mergeCell ref="U51:W51"/>
    <mergeCell ref="U52:W52"/>
    <mergeCell ref="U53:W53"/>
    <mergeCell ref="U54:W54"/>
    <mergeCell ref="U55:W55"/>
    <mergeCell ref="U41:W41"/>
    <mergeCell ref="U42:W42"/>
    <mergeCell ref="U43:W43"/>
    <mergeCell ref="U44:W44"/>
    <mergeCell ref="U45:W45"/>
    <mergeCell ref="U49:W49"/>
    <mergeCell ref="U46:W46"/>
    <mergeCell ref="U139:W139"/>
    <mergeCell ref="U83:W83"/>
    <mergeCell ref="R46:S46"/>
    <mergeCell ref="O77:Q77"/>
    <mergeCell ref="L41:M41"/>
    <mergeCell ref="L42:M42"/>
    <mergeCell ref="L43:M43"/>
    <mergeCell ref="L44:M44"/>
    <mergeCell ref="L45:M45"/>
    <mergeCell ref="L46:M46"/>
    <mergeCell ref="L47:M47"/>
    <mergeCell ref="L48:M48"/>
    <mergeCell ref="L59:M59"/>
    <mergeCell ref="L60:M60"/>
    <mergeCell ref="L61:M61"/>
    <mergeCell ref="L62:M62"/>
    <mergeCell ref="L63:M63"/>
    <mergeCell ref="B168:C168"/>
    <mergeCell ref="F168:G168"/>
    <mergeCell ref="H168:I168"/>
    <mergeCell ref="R168:S168"/>
    <mergeCell ref="D168:E168"/>
    <mergeCell ref="X167:Y167"/>
    <mergeCell ref="B167:C167"/>
    <mergeCell ref="F167:G167"/>
    <mergeCell ref="H167:I167"/>
    <mergeCell ref="R167:S167"/>
    <mergeCell ref="X166:Y166"/>
    <mergeCell ref="U166:W166"/>
    <mergeCell ref="H166:I166"/>
    <mergeCell ref="H164:I164"/>
    <mergeCell ref="R166:S166"/>
    <mergeCell ref="O165:Q165"/>
    <mergeCell ref="O166:Q166"/>
    <mergeCell ref="H165:I165"/>
    <mergeCell ref="R165:S165"/>
    <mergeCell ref="F164:G164"/>
    <mergeCell ref="F166:G166"/>
    <mergeCell ref="X168:Y168"/>
    <mergeCell ref="O168:Q168"/>
    <mergeCell ref="D167:E167"/>
    <mergeCell ref="L165:M165"/>
    <mergeCell ref="L166:M166"/>
    <mergeCell ref="L167:M167"/>
    <mergeCell ref="L168:M168"/>
    <mergeCell ref="D164:E164"/>
    <mergeCell ref="L164:M164"/>
    <mergeCell ref="D165:E165"/>
    <mergeCell ref="F165:G165"/>
    <mergeCell ref="H32:I32"/>
    <mergeCell ref="H33:I33"/>
    <mergeCell ref="H41:I41"/>
    <mergeCell ref="F15:G15"/>
    <mergeCell ref="F34:G34"/>
    <mergeCell ref="F35:G35"/>
    <mergeCell ref="F36:G36"/>
    <mergeCell ref="F37:G37"/>
    <mergeCell ref="F38:G38"/>
    <mergeCell ref="F28:G28"/>
    <mergeCell ref="F29:G29"/>
    <mergeCell ref="F30:G30"/>
    <mergeCell ref="F31:G31"/>
    <mergeCell ref="F32:G32"/>
    <mergeCell ref="F33:G33"/>
    <mergeCell ref="F79:G79"/>
    <mergeCell ref="F91:G91"/>
    <mergeCell ref="F40:G40"/>
    <mergeCell ref="F41:G41"/>
    <mergeCell ref="F42:G42"/>
    <mergeCell ref="F87:G87"/>
    <mergeCell ref="F88:G88"/>
    <mergeCell ref="F89:G89"/>
    <mergeCell ref="F43:G43"/>
    <mergeCell ref="F44:G44"/>
    <mergeCell ref="F45:G45"/>
    <mergeCell ref="F46:G46"/>
    <mergeCell ref="F60:G60"/>
    <mergeCell ref="F61:G61"/>
    <mergeCell ref="F62:G62"/>
    <mergeCell ref="F63:G63"/>
    <mergeCell ref="F65:G65"/>
    <mergeCell ref="R28:S28"/>
    <mergeCell ref="R25:S25"/>
    <mergeCell ref="R26:S26"/>
    <mergeCell ref="R27:S27"/>
    <mergeCell ref="R30:S30"/>
    <mergeCell ref="R31:S31"/>
    <mergeCell ref="R33:S33"/>
    <mergeCell ref="R34:S34"/>
    <mergeCell ref="H24:I24"/>
    <mergeCell ref="B54:C54"/>
    <mergeCell ref="F22:G22"/>
    <mergeCell ref="F23:G23"/>
    <mergeCell ref="F24:G24"/>
    <mergeCell ref="F25:G25"/>
    <mergeCell ref="F26:G26"/>
    <mergeCell ref="F27:G27"/>
    <mergeCell ref="F39:G39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H25:I25"/>
    <mergeCell ref="F56:G56"/>
    <mergeCell ref="F57:G57"/>
    <mergeCell ref="R51:S51"/>
    <mergeCell ref="H52:I52"/>
    <mergeCell ref="H48:I48"/>
    <mergeCell ref="H49:I49"/>
    <mergeCell ref="H50:I50"/>
    <mergeCell ref="H51:I51"/>
    <mergeCell ref="R50:S50"/>
    <mergeCell ref="R49:S49"/>
    <mergeCell ref="R52:S52"/>
    <mergeCell ref="O50:Q50"/>
    <mergeCell ref="O57:Q57"/>
    <mergeCell ref="F47:G47"/>
    <mergeCell ref="F49:G49"/>
    <mergeCell ref="O47:Q47"/>
    <mergeCell ref="O48:Q48"/>
    <mergeCell ref="O49:Q49"/>
    <mergeCell ref="F53:G53"/>
    <mergeCell ref="F54:G54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O55:Q55"/>
    <mergeCell ref="O56:Q56"/>
    <mergeCell ref="R57:S57"/>
    <mergeCell ref="X49:Y49"/>
    <mergeCell ref="X48:Y48"/>
    <mergeCell ref="X46:Y46"/>
    <mergeCell ref="X47:Y47"/>
    <mergeCell ref="X52:Y52"/>
    <mergeCell ref="X53:Y53"/>
    <mergeCell ref="X50:Y50"/>
    <mergeCell ref="X51:Y51"/>
    <mergeCell ref="X56:Y56"/>
    <mergeCell ref="U47:W47"/>
    <mergeCell ref="U48:W48"/>
    <mergeCell ref="U56:W56"/>
    <mergeCell ref="U57:W57"/>
    <mergeCell ref="U58:W58"/>
    <mergeCell ref="U59:W59"/>
    <mergeCell ref="H46:I46"/>
    <mergeCell ref="O46:Q46"/>
    <mergeCell ref="X57:Y57"/>
    <mergeCell ref="X54:Y54"/>
    <mergeCell ref="X55:Y55"/>
    <mergeCell ref="X58:Y58"/>
    <mergeCell ref="L58:M58"/>
    <mergeCell ref="R47:S47"/>
    <mergeCell ref="R48:S48"/>
    <mergeCell ref="H47:I47"/>
    <mergeCell ref="R53:S53"/>
    <mergeCell ref="H53:I53"/>
    <mergeCell ref="O54:Q54"/>
    <mergeCell ref="O53:Q53"/>
    <mergeCell ref="R54:S54"/>
    <mergeCell ref="H55:I55"/>
    <mergeCell ref="R55:S55"/>
    <mergeCell ref="X38:Y38"/>
    <mergeCell ref="X39:Y39"/>
    <mergeCell ref="X44:Y44"/>
    <mergeCell ref="X45:Y45"/>
    <mergeCell ref="X42:Y42"/>
    <mergeCell ref="X43:Y43"/>
    <mergeCell ref="U38:W38"/>
    <mergeCell ref="U39:W39"/>
    <mergeCell ref="X40:Y40"/>
    <mergeCell ref="X41:Y41"/>
    <mergeCell ref="U40:W40"/>
    <mergeCell ref="H39:I39"/>
    <mergeCell ref="H43:I43"/>
    <mergeCell ref="H42:I42"/>
    <mergeCell ref="H44:I44"/>
    <mergeCell ref="H45:I45"/>
    <mergeCell ref="R40:S40"/>
    <mergeCell ref="R43:S43"/>
    <mergeCell ref="O40:Q40"/>
    <mergeCell ref="O41:Q41"/>
    <mergeCell ref="O44:Q44"/>
    <mergeCell ref="O43:Q43"/>
    <mergeCell ref="O45:Q45"/>
    <mergeCell ref="L40:M40"/>
    <mergeCell ref="X32:Y32"/>
    <mergeCell ref="X33:Y33"/>
    <mergeCell ref="X30:Y30"/>
    <mergeCell ref="X31:Y31"/>
    <mergeCell ref="X36:Y36"/>
    <mergeCell ref="X37:Y37"/>
    <mergeCell ref="X34:Y34"/>
    <mergeCell ref="X35:Y35"/>
    <mergeCell ref="X25:Y25"/>
    <mergeCell ref="X20:Y20"/>
    <mergeCell ref="U34:W34"/>
    <mergeCell ref="X22:Y22"/>
    <mergeCell ref="X28:Y28"/>
    <mergeCell ref="X29:Y29"/>
    <mergeCell ref="X26:Y26"/>
    <mergeCell ref="U35:W35"/>
    <mergeCell ref="U36:W36"/>
    <mergeCell ref="U37:W37"/>
    <mergeCell ref="U29:W29"/>
    <mergeCell ref="U30:W30"/>
    <mergeCell ref="U31:W31"/>
    <mergeCell ref="U32:W32"/>
    <mergeCell ref="U33:W33"/>
    <mergeCell ref="U23:W23"/>
    <mergeCell ref="U24:W24"/>
    <mergeCell ref="U25:W25"/>
    <mergeCell ref="U26:W26"/>
    <mergeCell ref="U20:W20"/>
    <mergeCell ref="U21:W21"/>
    <mergeCell ref="X27:Y27"/>
    <mergeCell ref="U27:W27"/>
    <mergeCell ref="U28:W28"/>
    <mergeCell ref="U22:W22"/>
    <mergeCell ref="R29:S29"/>
    <mergeCell ref="R32:S32"/>
    <mergeCell ref="O6:Q6"/>
    <mergeCell ref="O11:Q11"/>
    <mergeCell ref="O13:Q13"/>
    <mergeCell ref="H22:I22"/>
    <mergeCell ref="H23:I23"/>
    <mergeCell ref="H30:I30"/>
    <mergeCell ref="H31:I31"/>
    <mergeCell ref="L3:Y3"/>
    <mergeCell ref="L9:M9"/>
    <mergeCell ref="L10:M10"/>
    <mergeCell ref="L11:M11"/>
    <mergeCell ref="L12:M12"/>
    <mergeCell ref="X15:Y15"/>
    <mergeCell ref="X16:Y16"/>
    <mergeCell ref="X23:Y23"/>
    <mergeCell ref="X24:Y24"/>
    <mergeCell ref="X10:Y10"/>
    <mergeCell ref="X11:Y11"/>
    <mergeCell ref="X12:Y12"/>
    <mergeCell ref="X13:Y13"/>
    <mergeCell ref="X17:Y17"/>
    <mergeCell ref="X18:Y18"/>
    <mergeCell ref="R10:S10"/>
    <mergeCell ref="U10:W10"/>
    <mergeCell ref="U11:W11"/>
    <mergeCell ref="U12:W12"/>
    <mergeCell ref="U13:W13"/>
    <mergeCell ref="U14:W14"/>
    <mergeCell ref="U15:W15"/>
    <mergeCell ref="R24:S24"/>
    <mergeCell ref="H34:I34"/>
    <mergeCell ref="H35:I35"/>
    <mergeCell ref="H37:I37"/>
    <mergeCell ref="H38:I38"/>
    <mergeCell ref="O32:Q32"/>
    <mergeCell ref="O26:Q26"/>
    <mergeCell ref="O27:Q27"/>
    <mergeCell ref="O28:Q28"/>
    <mergeCell ref="O29:Q29"/>
    <mergeCell ref="L36:M36"/>
    <mergeCell ref="L37:M37"/>
    <mergeCell ref="L38:M38"/>
    <mergeCell ref="L39:M39"/>
    <mergeCell ref="H36:I36"/>
    <mergeCell ref="H26:I26"/>
    <mergeCell ref="R37:S37"/>
    <mergeCell ref="O33:Q33"/>
    <mergeCell ref="O34:Q34"/>
    <mergeCell ref="O25:Q25"/>
    <mergeCell ref="O30:Q30"/>
    <mergeCell ref="O31:Q31"/>
    <mergeCell ref="R35:S35"/>
    <mergeCell ref="R36:S36"/>
    <mergeCell ref="O36:Q36"/>
    <mergeCell ref="O37:Q37"/>
    <mergeCell ref="O35:Q35"/>
    <mergeCell ref="R38:S38"/>
    <mergeCell ref="R39:S39"/>
    <mergeCell ref="O38:Q38"/>
    <mergeCell ref="O39:Q39"/>
    <mergeCell ref="O24:Q24"/>
    <mergeCell ref="D52:E52"/>
    <mergeCell ref="D53:E53"/>
    <mergeCell ref="D54:E54"/>
    <mergeCell ref="D55:E55"/>
    <mergeCell ref="D56:E56"/>
    <mergeCell ref="O51:Q51"/>
    <mergeCell ref="O52:Q52"/>
    <mergeCell ref="H40:I40"/>
    <mergeCell ref="B9:C9"/>
    <mergeCell ref="H9:I9"/>
    <mergeCell ref="F3:G7"/>
    <mergeCell ref="F9:G9"/>
    <mergeCell ref="B3:C7"/>
    <mergeCell ref="O9:Q9"/>
    <mergeCell ref="D3:E7"/>
    <mergeCell ref="D9:E9"/>
    <mergeCell ref="B12:C12"/>
    <mergeCell ref="H27:I27"/>
    <mergeCell ref="H28:I28"/>
    <mergeCell ref="H29:I29"/>
    <mergeCell ref="H3:I7"/>
    <mergeCell ref="H11:I11"/>
    <mergeCell ref="H12:I12"/>
    <mergeCell ref="O7:Q7"/>
    <mergeCell ref="O10:Q10"/>
    <mergeCell ref="H18:I18"/>
    <mergeCell ref="H13:I13"/>
    <mergeCell ref="H14:I14"/>
    <mergeCell ref="H15:I15"/>
    <mergeCell ref="D32:E32"/>
    <mergeCell ref="B48:C48"/>
    <mergeCell ref="D10:E10"/>
    <mergeCell ref="B59:C59"/>
    <mergeCell ref="D27:E27"/>
    <mergeCell ref="D28:E28"/>
    <mergeCell ref="D29:E29"/>
    <mergeCell ref="D30:E30"/>
    <mergeCell ref="H59:I59"/>
    <mergeCell ref="H56:I56"/>
    <mergeCell ref="B18:C18"/>
    <mergeCell ref="B19:C19"/>
    <mergeCell ref="B20:C20"/>
    <mergeCell ref="B21:C21"/>
    <mergeCell ref="B22:C22"/>
    <mergeCell ref="B23:C23"/>
    <mergeCell ref="D50:E50"/>
    <mergeCell ref="D51:E51"/>
    <mergeCell ref="B53:C53"/>
    <mergeCell ref="B55:C55"/>
    <mergeCell ref="B56:C56"/>
    <mergeCell ref="D22:E22"/>
    <mergeCell ref="D23:E23"/>
    <mergeCell ref="D24:E24"/>
    <mergeCell ref="D25:E25"/>
    <mergeCell ref="F58:G58"/>
    <mergeCell ref="F59:G59"/>
    <mergeCell ref="F50:G50"/>
    <mergeCell ref="F51:G51"/>
    <mergeCell ref="F48:G48"/>
    <mergeCell ref="F52:G52"/>
    <mergeCell ref="F55:G55"/>
    <mergeCell ref="D48:E48"/>
    <mergeCell ref="D49:E49"/>
    <mergeCell ref="D31:E3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38:C38"/>
    <mergeCell ref="B39:C39"/>
    <mergeCell ref="B32:C32"/>
    <mergeCell ref="B33:C33"/>
    <mergeCell ref="B34:C34"/>
    <mergeCell ref="B35:C35"/>
    <mergeCell ref="B44:C44"/>
    <mergeCell ref="B45:C45"/>
    <mergeCell ref="B46:C46"/>
    <mergeCell ref="B47:C47"/>
    <mergeCell ref="B40:C40"/>
    <mergeCell ref="B41:C41"/>
    <mergeCell ref="B42:C42"/>
    <mergeCell ref="B43:C43"/>
    <mergeCell ref="B10:C10"/>
    <mergeCell ref="B11:C11"/>
    <mergeCell ref="H10:I10"/>
    <mergeCell ref="B13:C13"/>
    <mergeCell ref="B14:C14"/>
    <mergeCell ref="B15:C15"/>
    <mergeCell ref="B16:C16"/>
    <mergeCell ref="B17:C17"/>
    <mergeCell ref="B28:C28"/>
    <mergeCell ref="B29:C29"/>
    <mergeCell ref="B30:C30"/>
    <mergeCell ref="B31:C31"/>
    <mergeCell ref="B24:C24"/>
    <mergeCell ref="B25:C25"/>
    <mergeCell ref="D47:E47"/>
    <mergeCell ref="H19:I19"/>
    <mergeCell ref="H20:I20"/>
    <mergeCell ref="H21:I21"/>
    <mergeCell ref="H16:I16"/>
    <mergeCell ref="H17:I17"/>
    <mergeCell ref="F16:G16"/>
    <mergeCell ref="F17:G17"/>
    <mergeCell ref="F18:G18"/>
    <mergeCell ref="F19:G19"/>
    <mergeCell ref="B60:C60"/>
    <mergeCell ref="U7:W7"/>
    <mergeCell ref="B57:C57"/>
    <mergeCell ref="B58:C58"/>
    <mergeCell ref="B49:C49"/>
    <mergeCell ref="B50:C50"/>
    <mergeCell ref="B51:C51"/>
    <mergeCell ref="B52:C52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H60:I60"/>
    <mergeCell ref="H57:I57"/>
    <mergeCell ref="H54:I54"/>
    <mergeCell ref="H58:I58"/>
    <mergeCell ref="D26:E26"/>
    <mergeCell ref="D57:E57"/>
    <mergeCell ref="D58:E58"/>
    <mergeCell ref="D59:E59"/>
    <mergeCell ref="B26:C26"/>
    <mergeCell ref="B27:C27"/>
    <mergeCell ref="B36:C36"/>
    <mergeCell ref="B37:C37"/>
    <mergeCell ref="X68:Y68"/>
    <mergeCell ref="F68:G68"/>
    <mergeCell ref="D68:E68"/>
    <mergeCell ref="O66:Q66"/>
    <mergeCell ref="O67:Q67"/>
    <mergeCell ref="O68:Q68"/>
    <mergeCell ref="O63:Q63"/>
    <mergeCell ref="O64:Q64"/>
    <mergeCell ref="B66:C66"/>
    <mergeCell ref="H66:I66"/>
    <mergeCell ref="R66:S66"/>
    <mergeCell ref="X66:Y66"/>
    <mergeCell ref="F66:G66"/>
    <mergeCell ref="B61:C61"/>
    <mergeCell ref="H61:I61"/>
    <mergeCell ref="B65:C65"/>
    <mergeCell ref="H65:I65"/>
    <mergeCell ref="R61:S61"/>
    <mergeCell ref="B62:C62"/>
    <mergeCell ref="H62:I62"/>
    <mergeCell ref="R62:S62"/>
    <mergeCell ref="F64:G64"/>
    <mergeCell ref="X62:Y62"/>
    <mergeCell ref="L64:M64"/>
    <mergeCell ref="L65:M65"/>
    <mergeCell ref="L66:M66"/>
    <mergeCell ref="L67:M67"/>
    <mergeCell ref="L68:M68"/>
    <mergeCell ref="O61:Q61"/>
    <mergeCell ref="F69:G69"/>
    <mergeCell ref="D69:E69"/>
    <mergeCell ref="U66:W66"/>
    <mergeCell ref="U67:W67"/>
    <mergeCell ref="U68:W68"/>
    <mergeCell ref="L69:M69"/>
    <mergeCell ref="B63:C63"/>
    <mergeCell ref="H63:I63"/>
    <mergeCell ref="U62:W62"/>
    <mergeCell ref="B64:C64"/>
    <mergeCell ref="H64:I64"/>
    <mergeCell ref="R64:S64"/>
    <mergeCell ref="R63:S63"/>
    <mergeCell ref="B67:C67"/>
    <mergeCell ref="H67:I67"/>
    <mergeCell ref="R67:S67"/>
    <mergeCell ref="B68:C68"/>
    <mergeCell ref="H68:I68"/>
    <mergeCell ref="R68:S68"/>
    <mergeCell ref="X67:Y67"/>
    <mergeCell ref="F67:G67"/>
    <mergeCell ref="B70:C70"/>
    <mergeCell ref="H70:I70"/>
    <mergeCell ref="R70:S70"/>
    <mergeCell ref="X70:Y70"/>
    <mergeCell ref="F70:G70"/>
    <mergeCell ref="D70:E70"/>
    <mergeCell ref="O70:Q70"/>
    <mergeCell ref="B71:C71"/>
    <mergeCell ref="H71:I71"/>
    <mergeCell ref="R71:S71"/>
    <mergeCell ref="F71:G71"/>
    <mergeCell ref="O71:Q71"/>
    <mergeCell ref="D71:E71"/>
    <mergeCell ref="B72:C72"/>
    <mergeCell ref="H72:I72"/>
    <mergeCell ref="R72:S72"/>
    <mergeCell ref="X72:Y72"/>
    <mergeCell ref="F72:G72"/>
    <mergeCell ref="U72:W72"/>
    <mergeCell ref="O72:Q72"/>
    <mergeCell ref="D72:E72"/>
    <mergeCell ref="U70:W70"/>
    <mergeCell ref="U71:W71"/>
    <mergeCell ref="L70:M70"/>
    <mergeCell ref="L71:M71"/>
    <mergeCell ref="L72:M72"/>
    <mergeCell ref="B69:C69"/>
    <mergeCell ref="H69:I69"/>
    <mergeCell ref="R69:S69"/>
    <mergeCell ref="O69:Q69"/>
    <mergeCell ref="B73:C73"/>
    <mergeCell ref="H73:I73"/>
    <mergeCell ref="R73:S73"/>
    <mergeCell ref="O73:Q73"/>
    <mergeCell ref="B75:C75"/>
    <mergeCell ref="H75:I75"/>
    <mergeCell ref="R75:S75"/>
    <mergeCell ref="B74:C74"/>
    <mergeCell ref="H74:I74"/>
    <mergeCell ref="R74:S74"/>
    <mergeCell ref="O74:Q74"/>
    <mergeCell ref="O75:Q75"/>
    <mergeCell ref="B76:C76"/>
    <mergeCell ref="H76:I76"/>
    <mergeCell ref="R76:S76"/>
    <mergeCell ref="O76:Q76"/>
    <mergeCell ref="U74:W74"/>
    <mergeCell ref="U75:W75"/>
    <mergeCell ref="L73:M73"/>
    <mergeCell ref="L74:M74"/>
    <mergeCell ref="L75:M75"/>
    <mergeCell ref="L76:M76"/>
    <mergeCell ref="F73:G73"/>
    <mergeCell ref="F74:G74"/>
    <mergeCell ref="F75:G75"/>
    <mergeCell ref="F76:G76"/>
    <mergeCell ref="U73:W73"/>
    <mergeCell ref="B79:C79"/>
    <mergeCell ref="H79:I79"/>
    <mergeCell ref="B77:C77"/>
    <mergeCell ref="D79:E79"/>
    <mergeCell ref="H77:I77"/>
    <mergeCell ref="X77:Y77"/>
    <mergeCell ref="X78:Y78"/>
    <mergeCell ref="U77:W77"/>
    <mergeCell ref="R79:S79"/>
    <mergeCell ref="U78:W78"/>
    <mergeCell ref="U79:W79"/>
    <mergeCell ref="R77:S77"/>
    <mergeCell ref="R78:S78"/>
    <mergeCell ref="F78:G78"/>
    <mergeCell ref="B78:C78"/>
    <mergeCell ref="H78:I78"/>
    <mergeCell ref="X74:Y74"/>
    <mergeCell ref="L77:M77"/>
    <mergeCell ref="L78:M78"/>
    <mergeCell ref="L79:M79"/>
    <mergeCell ref="F77:G77"/>
    <mergeCell ref="H81:I81"/>
    <mergeCell ref="F80:G80"/>
    <mergeCell ref="F83:G83"/>
    <mergeCell ref="F85:G85"/>
    <mergeCell ref="B80:C80"/>
    <mergeCell ref="H80:I80"/>
    <mergeCell ref="X76:Y76"/>
    <mergeCell ref="X75:Y75"/>
    <mergeCell ref="U76:W76"/>
    <mergeCell ref="X82:Y82"/>
    <mergeCell ref="X81:Y81"/>
    <mergeCell ref="U81:W81"/>
    <mergeCell ref="U82:W82"/>
    <mergeCell ref="X79:Y79"/>
    <mergeCell ref="U80:W80"/>
    <mergeCell ref="R80:S80"/>
    <mergeCell ref="X80:Y80"/>
    <mergeCell ref="O80:Q80"/>
    <mergeCell ref="B82:C82"/>
    <mergeCell ref="H82:I82"/>
    <mergeCell ref="R82:S82"/>
    <mergeCell ref="R81:S81"/>
    <mergeCell ref="O81:Q81"/>
    <mergeCell ref="O82:Q82"/>
    <mergeCell ref="B81:C81"/>
    <mergeCell ref="F81:G81"/>
    <mergeCell ref="X84:Y84"/>
    <mergeCell ref="R83:S83"/>
    <mergeCell ref="X83:Y83"/>
    <mergeCell ref="U84:W84"/>
    <mergeCell ref="O78:Q78"/>
    <mergeCell ref="O79:Q79"/>
    <mergeCell ref="B84:C84"/>
    <mergeCell ref="H84:I84"/>
    <mergeCell ref="R84:S84"/>
    <mergeCell ref="F84:G84"/>
    <mergeCell ref="B83:C83"/>
    <mergeCell ref="H83:I83"/>
    <mergeCell ref="D83:E83"/>
    <mergeCell ref="D84:E84"/>
    <mergeCell ref="R87:S87"/>
    <mergeCell ref="X85:Y85"/>
    <mergeCell ref="U85:W85"/>
    <mergeCell ref="X86:Y86"/>
    <mergeCell ref="U86:W86"/>
    <mergeCell ref="U87:W87"/>
    <mergeCell ref="R85:S85"/>
    <mergeCell ref="X87:Y87"/>
    <mergeCell ref="B86:C86"/>
    <mergeCell ref="H86:I86"/>
    <mergeCell ref="R86:S86"/>
    <mergeCell ref="F86:G86"/>
    <mergeCell ref="B87:C87"/>
    <mergeCell ref="H87:I87"/>
    <mergeCell ref="D86:E86"/>
    <mergeCell ref="D85:E85"/>
    <mergeCell ref="D87:E87"/>
    <mergeCell ref="O86:Q86"/>
    <mergeCell ref="B85:C85"/>
    <mergeCell ref="H85:I85"/>
    <mergeCell ref="O85:Q85"/>
    <mergeCell ref="O87:Q87"/>
    <mergeCell ref="O83:Q83"/>
    <mergeCell ref="O84:Q84"/>
    <mergeCell ref="B88:C88"/>
    <mergeCell ref="H88:I88"/>
    <mergeCell ref="R88:S88"/>
    <mergeCell ref="B90:C90"/>
    <mergeCell ref="H90:I90"/>
    <mergeCell ref="R90:S90"/>
    <mergeCell ref="F90:G90"/>
    <mergeCell ref="B89:C89"/>
    <mergeCell ref="H89:I89"/>
    <mergeCell ref="R89:S89"/>
    <mergeCell ref="D89:E89"/>
    <mergeCell ref="X90:Y90"/>
    <mergeCell ref="U90:W90"/>
    <mergeCell ref="O90:Q90"/>
    <mergeCell ref="D88:E88"/>
    <mergeCell ref="D90:E90"/>
    <mergeCell ref="O89:Q89"/>
    <mergeCell ref="U89:W89"/>
    <mergeCell ref="O88:Q88"/>
    <mergeCell ref="B91:C91"/>
    <mergeCell ref="H91:I91"/>
    <mergeCell ref="R91:S91"/>
    <mergeCell ref="X91:Y91"/>
    <mergeCell ref="B92:C92"/>
    <mergeCell ref="H92:I92"/>
    <mergeCell ref="R92:S92"/>
    <mergeCell ref="F92:G92"/>
    <mergeCell ref="B93:C93"/>
    <mergeCell ref="H93:I93"/>
    <mergeCell ref="R93:S93"/>
    <mergeCell ref="X93:Y93"/>
    <mergeCell ref="X92:Y92"/>
    <mergeCell ref="F93:G93"/>
    <mergeCell ref="O92:Q92"/>
    <mergeCell ref="O93:Q93"/>
    <mergeCell ref="U92:W92"/>
    <mergeCell ref="D91:E91"/>
    <mergeCell ref="D92:E92"/>
    <mergeCell ref="D93:E93"/>
    <mergeCell ref="O91:Q91"/>
    <mergeCell ref="U91:W91"/>
    <mergeCell ref="U93:W93"/>
    <mergeCell ref="B99:C99"/>
    <mergeCell ref="H99:I99"/>
    <mergeCell ref="R99:S99"/>
    <mergeCell ref="D99:E99"/>
    <mergeCell ref="U97:W97"/>
    <mergeCell ref="L97:M97"/>
    <mergeCell ref="L98:M98"/>
    <mergeCell ref="L99:M99"/>
    <mergeCell ref="F97:G97"/>
    <mergeCell ref="B94:C94"/>
    <mergeCell ref="H94:I94"/>
    <mergeCell ref="R94:S94"/>
    <mergeCell ref="F94:G94"/>
    <mergeCell ref="X94:Y94"/>
    <mergeCell ref="U94:W94"/>
    <mergeCell ref="O94:Q94"/>
    <mergeCell ref="B95:C95"/>
    <mergeCell ref="H95:I95"/>
    <mergeCell ref="R95:S95"/>
    <mergeCell ref="X95:Y95"/>
    <mergeCell ref="H96:I96"/>
    <mergeCell ref="R96:S96"/>
    <mergeCell ref="F96:G96"/>
    <mergeCell ref="D94:E94"/>
    <mergeCell ref="D95:E95"/>
    <mergeCell ref="O95:Q95"/>
    <mergeCell ref="O96:Q96"/>
    <mergeCell ref="U95:W95"/>
    <mergeCell ref="F95:G95"/>
    <mergeCell ref="U96:W96"/>
    <mergeCell ref="L96:M96"/>
    <mergeCell ref="L95:M95"/>
    <mergeCell ref="X102:Y102"/>
    <mergeCell ref="U102:W102"/>
    <mergeCell ref="B102:C102"/>
    <mergeCell ref="H102:I102"/>
    <mergeCell ref="R102:S102"/>
    <mergeCell ref="F102:G102"/>
    <mergeCell ref="O102:Q102"/>
    <mergeCell ref="D100:E100"/>
    <mergeCell ref="L100:M100"/>
    <mergeCell ref="L101:M101"/>
    <mergeCell ref="L102:M102"/>
    <mergeCell ref="B97:C97"/>
    <mergeCell ref="H97:I97"/>
    <mergeCell ref="R97:S97"/>
    <mergeCell ref="D96:E96"/>
    <mergeCell ref="X97:Y97"/>
    <mergeCell ref="X96:Y96"/>
    <mergeCell ref="B96:C96"/>
    <mergeCell ref="B98:C98"/>
    <mergeCell ref="H98:I98"/>
    <mergeCell ref="R98:S98"/>
    <mergeCell ref="F98:G98"/>
    <mergeCell ref="X99:Y99"/>
    <mergeCell ref="X98:Y98"/>
    <mergeCell ref="U98:W98"/>
    <mergeCell ref="F99:G99"/>
    <mergeCell ref="O98:Q98"/>
    <mergeCell ref="O99:Q99"/>
    <mergeCell ref="U99:W99"/>
    <mergeCell ref="D97:E97"/>
    <mergeCell ref="D98:E98"/>
    <mergeCell ref="O97:Q97"/>
    <mergeCell ref="F103:G103"/>
    <mergeCell ref="U103:W103"/>
    <mergeCell ref="L103:M103"/>
    <mergeCell ref="L104:M104"/>
    <mergeCell ref="L105:M105"/>
    <mergeCell ref="B100:C100"/>
    <mergeCell ref="H100:I100"/>
    <mergeCell ref="R100:S100"/>
    <mergeCell ref="F100:G100"/>
    <mergeCell ref="F101:G101"/>
    <mergeCell ref="O100:Q100"/>
    <mergeCell ref="B101:C101"/>
    <mergeCell ref="H101:I101"/>
    <mergeCell ref="R101:S101"/>
    <mergeCell ref="D101:E101"/>
    <mergeCell ref="D102:E102"/>
    <mergeCell ref="O101:Q101"/>
    <mergeCell ref="U108:W108"/>
    <mergeCell ref="L106:M106"/>
    <mergeCell ref="L107:M107"/>
    <mergeCell ref="L108:M108"/>
    <mergeCell ref="L109:M109"/>
    <mergeCell ref="D109:E109"/>
    <mergeCell ref="F109:G109"/>
    <mergeCell ref="O106:Q106"/>
    <mergeCell ref="F107:G107"/>
    <mergeCell ref="F108:G108"/>
    <mergeCell ref="B103:C103"/>
    <mergeCell ref="H103:I103"/>
    <mergeCell ref="R103:S103"/>
    <mergeCell ref="X103:Y103"/>
    <mergeCell ref="O103:Q103"/>
    <mergeCell ref="D103:E103"/>
    <mergeCell ref="X104:Y104"/>
    <mergeCell ref="U104:W104"/>
    <mergeCell ref="B104:C104"/>
    <mergeCell ref="H104:I104"/>
    <mergeCell ref="R104:S104"/>
    <mergeCell ref="F104:G104"/>
    <mergeCell ref="O104:Q104"/>
    <mergeCell ref="D104:E104"/>
    <mergeCell ref="B105:C105"/>
    <mergeCell ref="H105:I105"/>
    <mergeCell ref="R105:S105"/>
    <mergeCell ref="X105:Y105"/>
    <mergeCell ref="F105:G105"/>
    <mergeCell ref="U105:W105"/>
    <mergeCell ref="D105:E105"/>
    <mergeCell ref="O105:Q105"/>
    <mergeCell ref="F112:G112"/>
    <mergeCell ref="F110:G110"/>
    <mergeCell ref="F111:G111"/>
    <mergeCell ref="D112:E112"/>
    <mergeCell ref="B115:C115"/>
    <mergeCell ref="H115:I115"/>
    <mergeCell ref="B113:C113"/>
    <mergeCell ref="H113:I113"/>
    <mergeCell ref="B114:C114"/>
    <mergeCell ref="H114:I114"/>
    <mergeCell ref="B106:C106"/>
    <mergeCell ref="H106:I106"/>
    <mergeCell ref="X106:Y106"/>
    <mergeCell ref="R106:S106"/>
    <mergeCell ref="U106:W106"/>
    <mergeCell ref="F106:G106"/>
    <mergeCell ref="D106:E106"/>
    <mergeCell ref="B107:C107"/>
    <mergeCell ref="H107:I107"/>
    <mergeCell ref="R107:S107"/>
    <mergeCell ref="X107:Y107"/>
    <mergeCell ref="O107:Q107"/>
    <mergeCell ref="D107:E107"/>
    <mergeCell ref="X109:Y109"/>
    <mergeCell ref="X108:Y108"/>
    <mergeCell ref="B108:C108"/>
    <mergeCell ref="H108:I108"/>
    <mergeCell ref="R108:S108"/>
    <mergeCell ref="O108:Q108"/>
    <mergeCell ref="O109:Q109"/>
    <mergeCell ref="D108:E108"/>
    <mergeCell ref="U107:W107"/>
    <mergeCell ref="U115:W115"/>
    <mergeCell ref="D114:E114"/>
    <mergeCell ref="D115:E115"/>
    <mergeCell ref="X113:Y113"/>
    <mergeCell ref="F113:G113"/>
    <mergeCell ref="R113:S113"/>
    <mergeCell ref="U113:W113"/>
    <mergeCell ref="O113:Q113"/>
    <mergeCell ref="L114:M114"/>
    <mergeCell ref="L115:M115"/>
    <mergeCell ref="B109:C109"/>
    <mergeCell ref="X141:Y141"/>
    <mergeCell ref="H109:I109"/>
    <mergeCell ref="R109:S109"/>
    <mergeCell ref="U109:W109"/>
    <mergeCell ref="B110:C110"/>
    <mergeCell ref="H110:I110"/>
    <mergeCell ref="R110:S110"/>
    <mergeCell ref="O110:Q110"/>
    <mergeCell ref="U111:W111"/>
    <mergeCell ref="D110:E110"/>
    <mergeCell ref="D111:E111"/>
    <mergeCell ref="O111:Q111"/>
    <mergeCell ref="X112:Y112"/>
    <mergeCell ref="B111:C111"/>
    <mergeCell ref="H111:I111"/>
    <mergeCell ref="R111:S111"/>
    <mergeCell ref="X111:Y111"/>
    <mergeCell ref="O112:Q112"/>
    <mergeCell ref="B112:C112"/>
    <mergeCell ref="H112:I112"/>
    <mergeCell ref="R112:S112"/>
    <mergeCell ref="B116:C116"/>
    <mergeCell ref="H116:I116"/>
    <mergeCell ref="R116:S116"/>
    <mergeCell ref="U116:W116"/>
    <mergeCell ref="F116:G116"/>
    <mergeCell ref="O116:Q116"/>
    <mergeCell ref="H118:I118"/>
    <mergeCell ref="R118:S118"/>
    <mergeCell ref="X118:Y118"/>
    <mergeCell ref="B117:C117"/>
    <mergeCell ref="O118:Q118"/>
    <mergeCell ref="D118:E118"/>
    <mergeCell ref="B119:C119"/>
    <mergeCell ref="H119:I119"/>
    <mergeCell ref="R119:S119"/>
    <mergeCell ref="H117:I117"/>
    <mergeCell ref="R117:S117"/>
    <mergeCell ref="O117:Q117"/>
    <mergeCell ref="F117:G117"/>
    <mergeCell ref="B118:C118"/>
    <mergeCell ref="D116:E116"/>
    <mergeCell ref="D117:E117"/>
    <mergeCell ref="X117:Y117"/>
    <mergeCell ref="F118:G118"/>
    <mergeCell ref="F119:G119"/>
    <mergeCell ref="X116:Y116"/>
    <mergeCell ref="X119:Y119"/>
    <mergeCell ref="O119:Q119"/>
    <mergeCell ref="U117:W117"/>
    <mergeCell ref="U118:W118"/>
    <mergeCell ref="L118:M118"/>
    <mergeCell ref="L119:M119"/>
    <mergeCell ref="B121:C121"/>
    <mergeCell ref="H121:I121"/>
    <mergeCell ref="R121:S121"/>
    <mergeCell ref="O121:Q121"/>
    <mergeCell ref="X120:Y120"/>
    <mergeCell ref="X121:Y121"/>
    <mergeCell ref="B120:C120"/>
    <mergeCell ref="H120:I120"/>
    <mergeCell ref="D119:E119"/>
    <mergeCell ref="D120:E120"/>
    <mergeCell ref="D121:E121"/>
    <mergeCell ref="B122:C122"/>
    <mergeCell ref="H122:I122"/>
    <mergeCell ref="R122:S122"/>
    <mergeCell ref="X122:Y122"/>
    <mergeCell ref="O122:Q122"/>
    <mergeCell ref="U120:W120"/>
    <mergeCell ref="U121:W121"/>
    <mergeCell ref="U122:W122"/>
    <mergeCell ref="F120:G120"/>
    <mergeCell ref="F121:G121"/>
    <mergeCell ref="F122:G122"/>
    <mergeCell ref="R120:S120"/>
    <mergeCell ref="O120:Q120"/>
    <mergeCell ref="L120:M120"/>
    <mergeCell ref="L121:M121"/>
    <mergeCell ref="L122:M122"/>
    <mergeCell ref="B123:C123"/>
    <mergeCell ref="H123:I123"/>
    <mergeCell ref="R123:S123"/>
    <mergeCell ref="X123:Y123"/>
    <mergeCell ref="O123:Q123"/>
    <mergeCell ref="B124:C124"/>
    <mergeCell ref="H124:I124"/>
    <mergeCell ref="R124:S124"/>
    <mergeCell ref="X124:Y124"/>
    <mergeCell ref="O124:Q124"/>
    <mergeCell ref="D122:E122"/>
    <mergeCell ref="D123:E123"/>
    <mergeCell ref="D124:E124"/>
    <mergeCell ref="X125:Y125"/>
    <mergeCell ref="B125:C125"/>
    <mergeCell ref="H125:I125"/>
    <mergeCell ref="R125:S125"/>
    <mergeCell ref="F125:G125"/>
    <mergeCell ref="O125:Q125"/>
    <mergeCell ref="D125:E125"/>
    <mergeCell ref="F123:G123"/>
    <mergeCell ref="F124:G124"/>
    <mergeCell ref="L123:M123"/>
    <mergeCell ref="L124:M124"/>
    <mergeCell ref="L125:M125"/>
    <mergeCell ref="U123:W123"/>
    <mergeCell ref="U124:W124"/>
    <mergeCell ref="U125:W125"/>
    <mergeCell ref="B126:C126"/>
    <mergeCell ref="H126:I126"/>
    <mergeCell ref="R126:S126"/>
    <mergeCell ref="O126:Q126"/>
    <mergeCell ref="F126:G126"/>
    <mergeCell ref="F127:G127"/>
    <mergeCell ref="R128:S128"/>
    <mergeCell ref="F128:G128"/>
    <mergeCell ref="O128:Q128"/>
    <mergeCell ref="U126:W126"/>
    <mergeCell ref="O127:Q127"/>
    <mergeCell ref="X128:Y128"/>
    <mergeCell ref="U128:W128"/>
    <mergeCell ref="B127:C127"/>
    <mergeCell ref="H127:I127"/>
    <mergeCell ref="R127:S127"/>
    <mergeCell ref="B128:C128"/>
    <mergeCell ref="H128:I128"/>
    <mergeCell ref="D126:E126"/>
    <mergeCell ref="D127:E127"/>
    <mergeCell ref="D128:E128"/>
    <mergeCell ref="X127:Y127"/>
    <mergeCell ref="X126:Y126"/>
    <mergeCell ref="L126:M126"/>
    <mergeCell ref="L127:M127"/>
    <mergeCell ref="L128:M128"/>
    <mergeCell ref="B129:C129"/>
    <mergeCell ref="H129:I129"/>
    <mergeCell ref="R129:S129"/>
    <mergeCell ref="X129:Y129"/>
    <mergeCell ref="F129:G129"/>
    <mergeCell ref="O129:Q129"/>
    <mergeCell ref="X130:Y130"/>
    <mergeCell ref="U130:W130"/>
    <mergeCell ref="B130:C130"/>
    <mergeCell ref="H130:I130"/>
    <mergeCell ref="R130:S130"/>
    <mergeCell ref="F130:G130"/>
    <mergeCell ref="O130:Q130"/>
    <mergeCell ref="D129:E129"/>
    <mergeCell ref="D130:E130"/>
    <mergeCell ref="B131:C131"/>
    <mergeCell ref="H131:I131"/>
    <mergeCell ref="R131:S131"/>
    <mergeCell ref="X131:Y131"/>
    <mergeCell ref="F131:G131"/>
    <mergeCell ref="O131:Q131"/>
    <mergeCell ref="L129:M129"/>
    <mergeCell ref="L130:M130"/>
    <mergeCell ref="L131:M131"/>
    <mergeCell ref="U129:W129"/>
    <mergeCell ref="B132:C132"/>
    <mergeCell ref="H132:I132"/>
    <mergeCell ref="R132:S132"/>
    <mergeCell ref="O132:Q132"/>
    <mergeCell ref="F132:G132"/>
    <mergeCell ref="D132:E132"/>
    <mergeCell ref="D131:E131"/>
    <mergeCell ref="B133:C133"/>
    <mergeCell ref="H133:I133"/>
    <mergeCell ref="R133:S133"/>
    <mergeCell ref="X133:Y133"/>
    <mergeCell ref="F133:G133"/>
    <mergeCell ref="O133:Q133"/>
    <mergeCell ref="D133:E133"/>
    <mergeCell ref="X134:Y134"/>
    <mergeCell ref="B134:C134"/>
    <mergeCell ref="H134:I134"/>
    <mergeCell ref="R134:S134"/>
    <mergeCell ref="O134:Q134"/>
    <mergeCell ref="F134:G134"/>
    <mergeCell ref="U134:W134"/>
    <mergeCell ref="X132:Y132"/>
    <mergeCell ref="L132:M132"/>
    <mergeCell ref="L133:M133"/>
    <mergeCell ref="L134:M134"/>
    <mergeCell ref="B135:C135"/>
    <mergeCell ref="H135:I135"/>
    <mergeCell ref="R135:S135"/>
    <mergeCell ref="X135:Y135"/>
    <mergeCell ref="F135:G135"/>
    <mergeCell ref="O135:Q135"/>
    <mergeCell ref="D135:E135"/>
    <mergeCell ref="X136:Y136"/>
    <mergeCell ref="U136:W136"/>
    <mergeCell ref="U137:W137"/>
    <mergeCell ref="B136:C136"/>
    <mergeCell ref="H136:I136"/>
    <mergeCell ref="R136:S136"/>
    <mergeCell ref="F136:G136"/>
    <mergeCell ref="F137:G137"/>
    <mergeCell ref="B137:C137"/>
    <mergeCell ref="H137:I137"/>
    <mergeCell ref="R137:S137"/>
    <mergeCell ref="X137:Y137"/>
    <mergeCell ref="D136:E136"/>
    <mergeCell ref="D137:E137"/>
    <mergeCell ref="L135:M135"/>
    <mergeCell ref="L136:M136"/>
    <mergeCell ref="L137:M137"/>
    <mergeCell ref="F154:G154"/>
    <mergeCell ref="D144:E144"/>
    <mergeCell ref="D145:E145"/>
    <mergeCell ref="D147:E147"/>
    <mergeCell ref="D153:E153"/>
    <mergeCell ref="B145:C145"/>
    <mergeCell ref="B144:C144"/>
    <mergeCell ref="F144:G144"/>
    <mergeCell ref="H144:I144"/>
    <mergeCell ref="O144:Q144"/>
    <mergeCell ref="D154:E154"/>
    <mergeCell ref="D155:E155"/>
    <mergeCell ref="U154:W154"/>
    <mergeCell ref="X153:Y153"/>
    <mergeCell ref="U153:W153"/>
    <mergeCell ref="R144:S144"/>
    <mergeCell ref="U140:W140"/>
    <mergeCell ref="U144:W144"/>
    <mergeCell ref="U145:W145"/>
    <mergeCell ref="R153:S153"/>
    <mergeCell ref="F140:G140"/>
    <mergeCell ref="X143:Y143"/>
    <mergeCell ref="R145:S145"/>
    <mergeCell ref="X145:Y145"/>
    <mergeCell ref="L145:M145"/>
    <mergeCell ref="X162:Y162"/>
    <mergeCell ref="B161:C161"/>
    <mergeCell ref="H161:I161"/>
    <mergeCell ref="D33:E33"/>
    <mergeCell ref="D34:E34"/>
    <mergeCell ref="B158:C158"/>
    <mergeCell ref="H158:I158"/>
    <mergeCell ref="R158:S158"/>
    <mergeCell ref="F159:G159"/>
    <mergeCell ref="D158:E158"/>
    <mergeCell ref="X159:Y159"/>
    <mergeCell ref="D157:E157"/>
    <mergeCell ref="D159:E159"/>
    <mergeCell ref="X160:Y160"/>
    <mergeCell ref="U159:W159"/>
    <mergeCell ref="R161:S161"/>
    <mergeCell ref="X161:Y161"/>
    <mergeCell ref="U161:W161"/>
    <mergeCell ref="B160:C160"/>
    <mergeCell ref="H160:I160"/>
    <mergeCell ref="R139:S139"/>
    <mergeCell ref="D143:E143"/>
    <mergeCell ref="B154:C154"/>
    <mergeCell ref="H154:I154"/>
    <mergeCell ref="R154:S154"/>
    <mergeCell ref="X154:Y154"/>
    <mergeCell ref="X155:Y155"/>
    <mergeCell ref="U155:W155"/>
    <mergeCell ref="B155:C155"/>
    <mergeCell ref="H155:I155"/>
    <mergeCell ref="R155:S155"/>
    <mergeCell ref="F155:G155"/>
    <mergeCell ref="D80:E80"/>
    <mergeCell ref="D81:E81"/>
    <mergeCell ref="D82:E82"/>
    <mergeCell ref="D150:E150"/>
    <mergeCell ref="D134:E134"/>
    <mergeCell ref="D138:E138"/>
    <mergeCell ref="D139:E139"/>
    <mergeCell ref="D140:E140"/>
    <mergeCell ref="D141:E141"/>
    <mergeCell ref="D142:E142"/>
    <mergeCell ref="U6:W6"/>
    <mergeCell ref="X9:Y9"/>
    <mergeCell ref="U9:W9"/>
    <mergeCell ref="R20:S20"/>
    <mergeCell ref="R21:S21"/>
    <mergeCell ref="O20:Q20"/>
    <mergeCell ref="O21:Q21"/>
    <mergeCell ref="R22:S22"/>
    <mergeCell ref="R23:S23"/>
    <mergeCell ref="O22:Q22"/>
    <mergeCell ref="O23:Q23"/>
    <mergeCell ref="O12:Q12"/>
    <mergeCell ref="D113:E113"/>
    <mergeCell ref="R114:S114"/>
    <mergeCell ref="F114:G114"/>
    <mergeCell ref="O114:Q114"/>
    <mergeCell ref="U114:W114"/>
    <mergeCell ref="X114:Y114"/>
    <mergeCell ref="X115:Y115"/>
    <mergeCell ref="R115:S115"/>
    <mergeCell ref="O115:Q115"/>
    <mergeCell ref="F115:G115"/>
    <mergeCell ref="H170:I170"/>
    <mergeCell ref="L170:M170"/>
    <mergeCell ref="O170:Q170"/>
    <mergeCell ref="U170:W170"/>
    <mergeCell ref="X170:Y170"/>
    <mergeCell ref="R160:S160"/>
    <mergeCell ref="F160:G160"/>
    <mergeCell ref="F161:G161"/>
    <mergeCell ref="D160:E160"/>
    <mergeCell ref="D161:E161"/>
    <mergeCell ref="F20:G20"/>
    <mergeCell ref="F21:G21"/>
    <mergeCell ref="F10:G10"/>
    <mergeCell ref="F11:G11"/>
    <mergeCell ref="F12:G12"/>
    <mergeCell ref="F13:G13"/>
    <mergeCell ref="F14:G14"/>
    <mergeCell ref="D163:E163"/>
    <mergeCell ref="D60:E60"/>
    <mergeCell ref="D61:E61"/>
    <mergeCell ref="D62:E62"/>
    <mergeCell ref="D63:E63"/>
    <mergeCell ref="D64:E64"/>
    <mergeCell ref="D65:E65"/>
    <mergeCell ref="D66:E66"/>
    <mergeCell ref="D67:E67"/>
    <mergeCell ref="D73:E73"/>
    <mergeCell ref="D74:E74"/>
    <mergeCell ref="D75:E75"/>
    <mergeCell ref="D76:E76"/>
    <mergeCell ref="D77:E77"/>
    <mergeCell ref="D78:E78"/>
    <mergeCell ref="X139:Y139"/>
    <mergeCell ref="X138:Y138"/>
    <mergeCell ref="B171:C171"/>
    <mergeCell ref="D171:E171"/>
    <mergeCell ref="F171:G171"/>
    <mergeCell ref="H171:I171"/>
    <mergeCell ref="L171:M171"/>
    <mergeCell ref="O171:Q171"/>
    <mergeCell ref="U171:W171"/>
    <mergeCell ref="X171:Y171"/>
    <mergeCell ref="R169:S169"/>
    <mergeCell ref="R170:S170"/>
    <mergeCell ref="R171:S171"/>
    <mergeCell ref="B172:C172"/>
    <mergeCell ref="D172:E172"/>
    <mergeCell ref="F172:G172"/>
    <mergeCell ref="H172:I172"/>
    <mergeCell ref="L172:M172"/>
    <mergeCell ref="O172:Q172"/>
    <mergeCell ref="U172:W172"/>
    <mergeCell ref="X172:Y172"/>
    <mergeCell ref="B169:C169"/>
    <mergeCell ref="D169:E169"/>
    <mergeCell ref="F169:G169"/>
    <mergeCell ref="H169:I169"/>
    <mergeCell ref="L169:M169"/>
    <mergeCell ref="O169:Q169"/>
    <mergeCell ref="U169:W169"/>
    <mergeCell ref="X169:Y169"/>
    <mergeCell ref="B170:C170"/>
    <mergeCell ref="D170:E170"/>
    <mergeCell ref="F170:G170"/>
    <mergeCell ref="B173:C173"/>
    <mergeCell ref="D173:E173"/>
    <mergeCell ref="F173:G173"/>
    <mergeCell ref="H173:I173"/>
    <mergeCell ref="L173:M173"/>
    <mergeCell ref="O173:Q173"/>
    <mergeCell ref="U173:W173"/>
    <mergeCell ref="X173:Y173"/>
    <mergeCell ref="B174:C174"/>
    <mergeCell ref="D174:E174"/>
    <mergeCell ref="F174:G174"/>
    <mergeCell ref="H174:I174"/>
    <mergeCell ref="L174:M174"/>
    <mergeCell ref="O174:Q174"/>
    <mergeCell ref="U174:W174"/>
    <mergeCell ref="X174:Y174"/>
    <mergeCell ref="R172:S172"/>
    <mergeCell ref="R173:S173"/>
    <mergeCell ref="R174:S174"/>
    <mergeCell ref="B175:C175"/>
    <mergeCell ref="D175:E175"/>
    <mergeCell ref="F175:G175"/>
    <mergeCell ref="H175:I175"/>
    <mergeCell ref="L175:M175"/>
    <mergeCell ref="O175:Q175"/>
    <mergeCell ref="U175:W175"/>
    <mergeCell ref="X175:Y175"/>
    <mergeCell ref="B176:C176"/>
    <mergeCell ref="D176:E176"/>
    <mergeCell ref="F176:G176"/>
    <mergeCell ref="H176:I176"/>
    <mergeCell ref="L176:M176"/>
    <mergeCell ref="O176:Q176"/>
    <mergeCell ref="U176:W176"/>
    <mergeCell ref="X176:Y176"/>
    <mergeCell ref="B177:C177"/>
    <mergeCell ref="D177:E177"/>
    <mergeCell ref="F177:G177"/>
    <mergeCell ref="H177:I177"/>
    <mergeCell ref="L177:M177"/>
    <mergeCell ref="O177:Q177"/>
    <mergeCell ref="U177:W177"/>
    <mergeCell ref="X177:Y177"/>
    <mergeCell ref="R175:S175"/>
    <mergeCell ref="R176:S176"/>
    <mergeCell ref="R177:S177"/>
    <mergeCell ref="B178:C178"/>
    <mergeCell ref="D178:E178"/>
    <mergeCell ref="F178:G178"/>
    <mergeCell ref="H178:I178"/>
    <mergeCell ref="L178:M178"/>
    <mergeCell ref="O178:Q178"/>
    <mergeCell ref="U178:W178"/>
    <mergeCell ref="X178:Y178"/>
    <mergeCell ref="B179:C179"/>
    <mergeCell ref="D179:E179"/>
    <mergeCell ref="F179:G179"/>
    <mergeCell ref="H179:I179"/>
    <mergeCell ref="L179:M179"/>
    <mergeCell ref="O179:Q179"/>
    <mergeCell ref="U179:W179"/>
    <mergeCell ref="X179:Y179"/>
    <mergeCell ref="B180:C180"/>
    <mergeCell ref="D180:E180"/>
    <mergeCell ref="F180:G180"/>
    <mergeCell ref="H180:I180"/>
    <mergeCell ref="L180:M180"/>
    <mergeCell ref="O180:Q180"/>
    <mergeCell ref="U180:W180"/>
    <mergeCell ref="X180:Y180"/>
    <mergeCell ref="R178:S178"/>
    <mergeCell ref="R179:S179"/>
    <mergeCell ref="R180:S180"/>
    <mergeCell ref="B181:C181"/>
    <mergeCell ref="D181:E181"/>
    <mergeCell ref="F181:G181"/>
    <mergeCell ref="H181:I181"/>
    <mergeCell ref="L181:M181"/>
    <mergeCell ref="O181:Q181"/>
    <mergeCell ref="R181:S181"/>
    <mergeCell ref="U181:W181"/>
    <mergeCell ref="X181:Y181"/>
    <mergeCell ref="B182:C182"/>
    <mergeCell ref="D182:E182"/>
    <mergeCell ref="F182:G182"/>
    <mergeCell ref="H182:I182"/>
    <mergeCell ref="L182:M182"/>
    <mergeCell ref="O182:Q182"/>
    <mergeCell ref="R182:S182"/>
    <mergeCell ref="U182:W182"/>
    <mergeCell ref="X182:Y182"/>
    <mergeCell ref="B183:C183"/>
    <mergeCell ref="D183:E183"/>
    <mergeCell ref="F183:G183"/>
    <mergeCell ref="H183:I183"/>
    <mergeCell ref="L183:M183"/>
    <mergeCell ref="O183:Q183"/>
    <mergeCell ref="R183:S183"/>
    <mergeCell ref="U183:W183"/>
    <mergeCell ref="X183:Y183"/>
    <mergeCell ref="B184:C184"/>
    <mergeCell ref="D184:E184"/>
    <mergeCell ref="F184:G184"/>
    <mergeCell ref="H184:I184"/>
    <mergeCell ref="L184:M184"/>
    <mergeCell ref="O184:Q184"/>
    <mergeCell ref="R184:S184"/>
    <mergeCell ref="U184:W184"/>
    <mergeCell ref="X184:Y184"/>
    <mergeCell ref="B185:C185"/>
    <mergeCell ref="D185:E185"/>
    <mergeCell ref="F185:G185"/>
    <mergeCell ref="H185:I185"/>
    <mergeCell ref="L185:M185"/>
    <mergeCell ref="O185:Q185"/>
    <mergeCell ref="R185:S185"/>
    <mergeCell ref="U185:W185"/>
    <mergeCell ref="X185:Y185"/>
    <mergeCell ref="B186:C186"/>
    <mergeCell ref="D186:E186"/>
    <mergeCell ref="F186:G186"/>
    <mergeCell ref="H186:I186"/>
    <mergeCell ref="L186:M186"/>
    <mergeCell ref="O186:Q186"/>
    <mergeCell ref="R186:S186"/>
    <mergeCell ref="U186:W186"/>
    <mergeCell ref="X186:Y186"/>
    <mergeCell ref="B187:C187"/>
    <mergeCell ref="D187:E187"/>
    <mergeCell ref="F187:G187"/>
    <mergeCell ref="H187:I187"/>
    <mergeCell ref="L187:M187"/>
    <mergeCell ref="O187:Q187"/>
    <mergeCell ref="R187:S187"/>
    <mergeCell ref="U187:W187"/>
    <mergeCell ref="X187:Y187"/>
    <mergeCell ref="B188:C188"/>
    <mergeCell ref="D188:E188"/>
    <mergeCell ref="F188:G188"/>
    <mergeCell ref="H188:I188"/>
    <mergeCell ref="L188:M188"/>
    <mergeCell ref="O188:Q188"/>
    <mergeCell ref="R188:S188"/>
    <mergeCell ref="U188:W188"/>
    <mergeCell ref="X188:Y188"/>
    <mergeCell ref="B189:C189"/>
    <mergeCell ref="D189:E189"/>
    <mergeCell ref="F189:G189"/>
    <mergeCell ref="H189:I189"/>
    <mergeCell ref="L189:M189"/>
    <mergeCell ref="O189:Q189"/>
    <mergeCell ref="R189:S189"/>
    <mergeCell ref="U189:W189"/>
    <mergeCell ref="X189:Y189"/>
    <mergeCell ref="B190:C190"/>
    <mergeCell ref="D190:E190"/>
    <mergeCell ref="F190:G190"/>
    <mergeCell ref="H190:I190"/>
    <mergeCell ref="L190:M190"/>
    <mergeCell ref="O190:Q190"/>
    <mergeCell ref="R190:S190"/>
    <mergeCell ref="U190:W190"/>
    <mergeCell ref="X190:Y190"/>
    <mergeCell ref="B191:C191"/>
    <mergeCell ref="D191:E191"/>
    <mergeCell ref="F191:G191"/>
    <mergeCell ref="H191:I191"/>
    <mergeCell ref="L191:M191"/>
    <mergeCell ref="O191:Q191"/>
    <mergeCell ref="R191:S191"/>
    <mergeCell ref="U191:W191"/>
    <mergeCell ref="X191:Y191"/>
    <mergeCell ref="B192:C192"/>
    <mergeCell ref="D192:E192"/>
    <mergeCell ref="F192:G192"/>
    <mergeCell ref="H192:I192"/>
    <mergeCell ref="L192:M192"/>
    <mergeCell ref="O192:Q192"/>
    <mergeCell ref="R192:S192"/>
    <mergeCell ref="U192:W192"/>
    <mergeCell ref="X192:Y192"/>
    <mergeCell ref="B193:C193"/>
    <mergeCell ref="D193:E193"/>
    <mergeCell ref="F193:G193"/>
    <mergeCell ref="H193:I193"/>
    <mergeCell ref="L193:M193"/>
    <mergeCell ref="O193:Q193"/>
    <mergeCell ref="R193:S193"/>
    <mergeCell ref="U193:W193"/>
    <mergeCell ref="X193:Y193"/>
    <mergeCell ref="B194:C194"/>
    <mergeCell ref="D194:E194"/>
    <mergeCell ref="F194:G194"/>
    <mergeCell ref="H194:I194"/>
    <mergeCell ref="L194:M194"/>
    <mergeCell ref="O194:Q194"/>
    <mergeCell ref="R194:S194"/>
    <mergeCell ref="U194:W194"/>
    <mergeCell ref="X194:Y194"/>
    <mergeCell ref="B195:C195"/>
    <mergeCell ref="D195:E195"/>
    <mergeCell ref="F195:G195"/>
    <mergeCell ref="H195:I195"/>
    <mergeCell ref="L195:M195"/>
    <mergeCell ref="O195:Q195"/>
    <mergeCell ref="R195:S195"/>
    <mergeCell ref="U195:W195"/>
    <mergeCell ref="X195:Y195"/>
    <mergeCell ref="B196:C196"/>
    <mergeCell ref="D196:E196"/>
    <mergeCell ref="F196:G196"/>
    <mergeCell ref="H196:I196"/>
    <mergeCell ref="L196:M196"/>
    <mergeCell ref="O196:Q196"/>
    <mergeCell ref="R196:S196"/>
    <mergeCell ref="U196:W196"/>
    <mergeCell ref="X196:Y196"/>
    <mergeCell ref="B197:C197"/>
    <mergeCell ref="D197:E197"/>
    <mergeCell ref="F197:G197"/>
    <mergeCell ref="H197:I197"/>
    <mergeCell ref="L197:M197"/>
    <mergeCell ref="O197:Q197"/>
    <mergeCell ref="R197:S197"/>
    <mergeCell ref="U197:W197"/>
    <mergeCell ref="X197:Y197"/>
    <mergeCell ref="B198:C198"/>
    <mergeCell ref="D198:E198"/>
    <mergeCell ref="F198:G198"/>
    <mergeCell ref="H198:I198"/>
    <mergeCell ref="L198:M198"/>
    <mergeCell ref="O198:Q198"/>
    <mergeCell ref="R198:S198"/>
    <mergeCell ref="U198:W198"/>
    <mergeCell ref="X198:Y198"/>
    <mergeCell ref="B199:C199"/>
    <mergeCell ref="D199:E199"/>
    <mergeCell ref="F199:G199"/>
    <mergeCell ref="H199:I199"/>
    <mergeCell ref="L199:M199"/>
    <mergeCell ref="O199:Q199"/>
    <mergeCell ref="R199:S199"/>
    <mergeCell ref="U199:W199"/>
    <mergeCell ref="X199:Y199"/>
    <mergeCell ref="B200:C200"/>
    <mergeCell ref="D200:E200"/>
    <mergeCell ref="F200:G200"/>
    <mergeCell ref="H200:I200"/>
    <mergeCell ref="L200:M200"/>
    <mergeCell ref="O200:Q200"/>
    <mergeCell ref="R200:S200"/>
    <mergeCell ref="U200:W200"/>
    <mergeCell ref="X200:Y200"/>
    <mergeCell ref="B201:C201"/>
    <mergeCell ref="D201:E201"/>
    <mergeCell ref="F201:G201"/>
    <mergeCell ref="H201:I201"/>
    <mergeCell ref="L201:M201"/>
    <mergeCell ref="O201:Q201"/>
    <mergeCell ref="R201:S201"/>
    <mergeCell ref="U201:W201"/>
    <mergeCell ref="X201:Y201"/>
    <mergeCell ref="B202:C202"/>
    <mergeCell ref="D202:E202"/>
    <mergeCell ref="F202:G202"/>
    <mergeCell ref="H202:I202"/>
    <mergeCell ref="L202:M202"/>
    <mergeCell ref="O202:Q202"/>
    <mergeCell ref="R202:S202"/>
    <mergeCell ref="U202:W202"/>
    <mergeCell ref="X202:Y202"/>
    <mergeCell ref="B203:C203"/>
    <mergeCell ref="D203:E203"/>
    <mergeCell ref="F203:G203"/>
    <mergeCell ref="H203:I203"/>
    <mergeCell ref="L203:M203"/>
    <mergeCell ref="O203:Q203"/>
    <mergeCell ref="R203:S203"/>
    <mergeCell ref="U203:W203"/>
    <mergeCell ref="X203:Y203"/>
    <mergeCell ref="B204:C204"/>
    <mergeCell ref="D204:E204"/>
    <mergeCell ref="F204:G204"/>
    <mergeCell ref="H204:I204"/>
    <mergeCell ref="L204:M204"/>
    <mergeCell ref="O204:Q204"/>
    <mergeCell ref="R204:S204"/>
    <mergeCell ref="U204:W204"/>
    <mergeCell ref="X204:Y204"/>
    <mergeCell ref="B205:C205"/>
    <mergeCell ref="D205:E205"/>
    <mergeCell ref="F205:G205"/>
    <mergeCell ref="H205:I205"/>
    <mergeCell ref="L205:M205"/>
    <mergeCell ref="O205:Q205"/>
    <mergeCell ref="R205:S205"/>
    <mergeCell ref="U205:W205"/>
    <mergeCell ref="X205:Y205"/>
    <mergeCell ref="B206:C206"/>
    <mergeCell ref="D206:E206"/>
    <mergeCell ref="F206:G206"/>
    <mergeCell ref="H206:I206"/>
    <mergeCell ref="L206:M206"/>
    <mergeCell ref="O206:Q206"/>
    <mergeCell ref="R206:S206"/>
    <mergeCell ref="U206:W206"/>
    <mergeCell ref="X206:Y206"/>
    <mergeCell ref="B207:C207"/>
    <mergeCell ref="D207:E207"/>
    <mergeCell ref="F207:G207"/>
    <mergeCell ref="H207:I207"/>
    <mergeCell ref="L207:M207"/>
    <mergeCell ref="O207:Q207"/>
    <mergeCell ref="R207:S207"/>
    <mergeCell ref="U207:W207"/>
    <mergeCell ref="X207:Y207"/>
    <mergeCell ref="B208:C208"/>
    <mergeCell ref="D208:E208"/>
    <mergeCell ref="F208:G208"/>
    <mergeCell ref="H208:I208"/>
    <mergeCell ref="L208:M208"/>
    <mergeCell ref="O208:Q208"/>
    <mergeCell ref="R208:S208"/>
    <mergeCell ref="U208:W208"/>
    <mergeCell ref="X208:Y208"/>
    <mergeCell ref="B209:C209"/>
    <mergeCell ref="D209:E209"/>
    <mergeCell ref="F209:G209"/>
    <mergeCell ref="H209:I209"/>
    <mergeCell ref="L209:M209"/>
    <mergeCell ref="O209:Q209"/>
    <mergeCell ref="R209:S209"/>
    <mergeCell ref="U209:W209"/>
    <mergeCell ref="X209:Y209"/>
    <mergeCell ref="B210:C210"/>
    <mergeCell ref="D210:E210"/>
    <mergeCell ref="F210:G210"/>
    <mergeCell ref="H210:I210"/>
    <mergeCell ref="L210:M210"/>
    <mergeCell ref="O210:Q210"/>
    <mergeCell ref="R210:S210"/>
    <mergeCell ref="U210:W210"/>
    <mergeCell ref="X210:Y210"/>
    <mergeCell ref="B211:C211"/>
    <mergeCell ref="D211:E211"/>
    <mergeCell ref="F211:G211"/>
    <mergeCell ref="H211:I211"/>
    <mergeCell ref="L211:M211"/>
    <mergeCell ref="O211:Q211"/>
    <mergeCell ref="R211:S211"/>
    <mergeCell ref="U211:W211"/>
    <mergeCell ref="X211:Y211"/>
    <mergeCell ref="B212:C212"/>
    <mergeCell ref="D212:E212"/>
    <mergeCell ref="F212:G212"/>
    <mergeCell ref="H212:I212"/>
    <mergeCell ref="L212:M212"/>
    <mergeCell ref="O212:Q212"/>
    <mergeCell ref="R212:S212"/>
    <mergeCell ref="U212:W212"/>
    <mergeCell ref="X212:Y212"/>
    <mergeCell ref="B213:C213"/>
    <mergeCell ref="D213:E213"/>
    <mergeCell ref="F213:G213"/>
    <mergeCell ref="H213:I213"/>
    <mergeCell ref="L213:M213"/>
    <mergeCell ref="O213:Q213"/>
    <mergeCell ref="R213:S213"/>
    <mergeCell ref="U213:W213"/>
    <mergeCell ref="X213:Y213"/>
    <mergeCell ref="B214:C214"/>
    <mergeCell ref="D214:E214"/>
    <mergeCell ref="F214:G214"/>
    <mergeCell ref="H214:I214"/>
    <mergeCell ref="L214:M214"/>
    <mergeCell ref="O214:Q214"/>
    <mergeCell ref="R214:S214"/>
    <mergeCell ref="U214:W214"/>
    <mergeCell ref="X214:Y214"/>
    <mergeCell ref="B215:C215"/>
    <mergeCell ref="D215:E215"/>
    <mergeCell ref="F215:G215"/>
    <mergeCell ref="H215:I215"/>
    <mergeCell ref="L215:M215"/>
    <mergeCell ref="O215:Q215"/>
    <mergeCell ref="R215:S215"/>
    <mergeCell ref="U215:W215"/>
    <mergeCell ref="X215:Y215"/>
    <mergeCell ref="B216:C216"/>
    <mergeCell ref="D216:E216"/>
    <mergeCell ref="F216:G216"/>
    <mergeCell ref="H216:I216"/>
    <mergeCell ref="L216:M216"/>
    <mergeCell ref="O216:Q216"/>
    <mergeCell ref="R216:S216"/>
    <mergeCell ref="U216:W216"/>
    <mergeCell ref="X216:Y216"/>
    <mergeCell ref="B217:C217"/>
    <mergeCell ref="D217:E217"/>
    <mergeCell ref="F217:G217"/>
    <mergeCell ref="H217:I217"/>
    <mergeCell ref="L217:M217"/>
    <mergeCell ref="O217:Q217"/>
    <mergeCell ref="R217:S217"/>
    <mergeCell ref="U217:W217"/>
    <mergeCell ref="X217:Y217"/>
    <mergeCell ref="B218:C218"/>
    <mergeCell ref="D218:E218"/>
    <mergeCell ref="F218:G218"/>
    <mergeCell ref="H218:I218"/>
    <mergeCell ref="L218:M218"/>
    <mergeCell ref="O218:Q218"/>
    <mergeCell ref="R218:S218"/>
    <mergeCell ref="U218:W218"/>
    <mergeCell ref="X218:Y218"/>
    <mergeCell ref="B219:C219"/>
    <mergeCell ref="D219:E219"/>
    <mergeCell ref="F219:G219"/>
    <mergeCell ref="H219:I219"/>
    <mergeCell ref="L219:M219"/>
    <mergeCell ref="O219:Q219"/>
    <mergeCell ref="R219:S219"/>
    <mergeCell ref="U219:W219"/>
    <mergeCell ref="X219:Y219"/>
    <mergeCell ref="B220:C220"/>
    <mergeCell ref="D220:E220"/>
    <mergeCell ref="F220:G220"/>
    <mergeCell ref="H220:I220"/>
    <mergeCell ref="L220:M220"/>
    <mergeCell ref="O220:Q220"/>
    <mergeCell ref="R220:S220"/>
    <mergeCell ref="U220:W220"/>
    <mergeCell ref="X220:Y220"/>
    <mergeCell ref="B221:C221"/>
    <mergeCell ref="D221:E221"/>
    <mergeCell ref="F221:G221"/>
    <mergeCell ref="H221:I221"/>
    <mergeCell ref="L221:M221"/>
    <mergeCell ref="O221:Q221"/>
    <mergeCell ref="R221:S221"/>
    <mergeCell ref="U221:W221"/>
    <mergeCell ref="X221:Y221"/>
    <mergeCell ref="B222:C222"/>
    <mergeCell ref="D222:E222"/>
    <mergeCell ref="F222:G222"/>
    <mergeCell ref="H222:I222"/>
    <mergeCell ref="L222:M222"/>
    <mergeCell ref="O222:Q222"/>
    <mergeCell ref="R222:S222"/>
    <mergeCell ref="U222:W222"/>
    <mergeCell ref="X222:Y222"/>
    <mergeCell ref="B223:C223"/>
    <mergeCell ref="D223:E223"/>
    <mergeCell ref="F223:G223"/>
    <mergeCell ref="H223:I223"/>
    <mergeCell ref="L223:M223"/>
    <mergeCell ref="O223:Q223"/>
    <mergeCell ref="R223:S223"/>
    <mergeCell ref="U223:W223"/>
    <mergeCell ref="X223:Y223"/>
    <mergeCell ref="B224:C224"/>
    <mergeCell ref="D224:E224"/>
    <mergeCell ref="F224:G224"/>
    <mergeCell ref="H224:I224"/>
    <mergeCell ref="L224:M224"/>
    <mergeCell ref="O224:Q224"/>
    <mergeCell ref="R224:S224"/>
    <mergeCell ref="U224:W224"/>
    <mergeCell ref="X224:Y224"/>
    <mergeCell ref="B225:C225"/>
    <mergeCell ref="D225:E225"/>
    <mergeCell ref="F225:G225"/>
    <mergeCell ref="H225:I225"/>
    <mergeCell ref="L225:M225"/>
    <mergeCell ref="O225:Q225"/>
    <mergeCell ref="R225:S225"/>
    <mergeCell ref="U225:W225"/>
    <mergeCell ref="X225:Y225"/>
    <mergeCell ref="B226:C226"/>
    <mergeCell ref="D226:E226"/>
    <mergeCell ref="F226:G226"/>
    <mergeCell ref="H226:I226"/>
    <mergeCell ref="L226:M226"/>
    <mergeCell ref="O226:Q226"/>
    <mergeCell ref="R226:S226"/>
    <mergeCell ref="U226:W226"/>
    <mergeCell ref="X226:Y226"/>
    <mergeCell ref="B227:C227"/>
    <mergeCell ref="D227:E227"/>
    <mergeCell ref="F227:G227"/>
    <mergeCell ref="H227:I227"/>
    <mergeCell ref="L227:M227"/>
    <mergeCell ref="O227:Q227"/>
    <mergeCell ref="R227:S227"/>
    <mergeCell ref="U227:W227"/>
    <mergeCell ref="X227:Y227"/>
    <mergeCell ref="B228:C228"/>
    <mergeCell ref="D228:E228"/>
    <mergeCell ref="F228:G228"/>
    <mergeCell ref="H228:I228"/>
    <mergeCell ref="L228:M228"/>
    <mergeCell ref="O228:Q228"/>
    <mergeCell ref="R228:S228"/>
    <mergeCell ref="U228:W228"/>
    <mergeCell ref="X228:Y228"/>
    <mergeCell ref="B229:C229"/>
    <mergeCell ref="D229:E229"/>
    <mergeCell ref="F229:G229"/>
    <mergeCell ref="H229:I229"/>
    <mergeCell ref="L229:M229"/>
    <mergeCell ref="O229:Q229"/>
    <mergeCell ref="R229:S229"/>
    <mergeCell ref="U229:W229"/>
    <mergeCell ref="X229:Y229"/>
    <mergeCell ref="B230:C230"/>
    <mergeCell ref="D230:E230"/>
    <mergeCell ref="F230:G230"/>
    <mergeCell ref="H230:I230"/>
    <mergeCell ref="L230:M230"/>
    <mergeCell ref="O230:Q230"/>
    <mergeCell ref="R230:S230"/>
    <mergeCell ref="U230:W230"/>
    <mergeCell ref="X230:Y230"/>
    <mergeCell ref="B231:C231"/>
    <mergeCell ref="D231:E231"/>
    <mergeCell ref="F231:G231"/>
    <mergeCell ref="H231:I231"/>
    <mergeCell ref="L231:M231"/>
    <mergeCell ref="O231:Q231"/>
    <mergeCell ref="R231:S231"/>
    <mergeCell ref="U231:W231"/>
    <mergeCell ref="X231:Y231"/>
    <mergeCell ref="B232:C232"/>
    <mergeCell ref="D232:E232"/>
    <mergeCell ref="F232:G232"/>
    <mergeCell ref="H232:I232"/>
    <mergeCell ref="L232:M232"/>
    <mergeCell ref="O232:Q232"/>
    <mergeCell ref="R232:S232"/>
    <mergeCell ref="U232:W232"/>
    <mergeCell ref="X232:Y232"/>
    <mergeCell ref="B233:C233"/>
    <mergeCell ref="D233:E233"/>
    <mergeCell ref="F233:G233"/>
    <mergeCell ref="H233:I233"/>
    <mergeCell ref="L233:M233"/>
    <mergeCell ref="O233:Q233"/>
    <mergeCell ref="R233:S233"/>
    <mergeCell ref="U233:W233"/>
    <mergeCell ref="X233:Y233"/>
    <mergeCell ref="B234:C234"/>
    <mergeCell ref="D234:E234"/>
    <mergeCell ref="F234:G234"/>
    <mergeCell ref="H234:I234"/>
    <mergeCell ref="L234:M234"/>
    <mergeCell ref="O234:Q234"/>
    <mergeCell ref="R234:S234"/>
    <mergeCell ref="U234:W234"/>
    <mergeCell ref="X234:Y234"/>
    <mergeCell ref="B235:C235"/>
    <mergeCell ref="D235:E235"/>
    <mergeCell ref="F235:G235"/>
    <mergeCell ref="H235:I235"/>
    <mergeCell ref="L235:M235"/>
    <mergeCell ref="O235:Q235"/>
    <mergeCell ref="R235:S235"/>
    <mergeCell ref="U235:W235"/>
    <mergeCell ref="X235:Y235"/>
    <mergeCell ref="B236:C236"/>
    <mergeCell ref="D236:E236"/>
    <mergeCell ref="F236:G236"/>
    <mergeCell ref="H236:I236"/>
    <mergeCell ref="L236:M236"/>
    <mergeCell ref="O236:Q236"/>
    <mergeCell ref="R236:S236"/>
    <mergeCell ref="U236:W236"/>
    <mergeCell ref="X236:Y236"/>
    <mergeCell ref="B237:C237"/>
    <mergeCell ref="D237:E237"/>
    <mergeCell ref="F237:G237"/>
    <mergeCell ref="H237:I237"/>
    <mergeCell ref="L237:M237"/>
    <mergeCell ref="O237:Q237"/>
    <mergeCell ref="R237:S237"/>
    <mergeCell ref="U237:W237"/>
    <mergeCell ref="X237:Y237"/>
    <mergeCell ref="B238:C238"/>
    <mergeCell ref="D238:E238"/>
    <mergeCell ref="F238:G238"/>
    <mergeCell ref="H238:I238"/>
    <mergeCell ref="L238:M238"/>
    <mergeCell ref="O238:Q238"/>
    <mergeCell ref="R238:S238"/>
    <mergeCell ref="U238:W238"/>
    <mergeCell ref="X238:Y238"/>
    <mergeCell ref="B239:C239"/>
    <mergeCell ref="D239:E239"/>
    <mergeCell ref="F239:G239"/>
    <mergeCell ref="H239:I239"/>
    <mergeCell ref="L239:M239"/>
    <mergeCell ref="O239:Q239"/>
    <mergeCell ref="R239:S239"/>
    <mergeCell ref="U239:W239"/>
    <mergeCell ref="X239:Y239"/>
    <mergeCell ref="B240:C240"/>
    <mergeCell ref="D240:E240"/>
    <mergeCell ref="F240:G240"/>
    <mergeCell ref="H240:I240"/>
    <mergeCell ref="L240:M240"/>
    <mergeCell ref="O240:Q240"/>
    <mergeCell ref="R240:S240"/>
    <mergeCell ref="U240:W240"/>
    <mergeCell ref="X240:Y240"/>
    <mergeCell ref="B241:C241"/>
    <mergeCell ref="D241:E241"/>
    <mergeCell ref="F241:G241"/>
    <mergeCell ref="H241:I241"/>
    <mergeCell ref="L241:M241"/>
    <mergeCell ref="O241:Q241"/>
    <mergeCell ref="R241:S241"/>
    <mergeCell ref="U241:W241"/>
    <mergeCell ref="X241:Y241"/>
    <mergeCell ref="B242:C242"/>
    <mergeCell ref="D242:E242"/>
    <mergeCell ref="F242:G242"/>
    <mergeCell ref="H242:I242"/>
    <mergeCell ref="L242:M242"/>
    <mergeCell ref="O242:Q242"/>
    <mergeCell ref="R242:S242"/>
    <mergeCell ref="U242:W242"/>
    <mergeCell ref="X242:Y242"/>
    <mergeCell ref="B243:C243"/>
    <mergeCell ref="D243:E243"/>
    <mergeCell ref="F243:G243"/>
    <mergeCell ref="H243:I243"/>
    <mergeCell ref="L243:M243"/>
    <mergeCell ref="O243:Q243"/>
    <mergeCell ref="R243:S243"/>
    <mergeCell ref="U243:W243"/>
    <mergeCell ref="X243:Y243"/>
    <mergeCell ref="B244:C244"/>
    <mergeCell ref="D244:E244"/>
    <mergeCell ref="F244:G244"/>
    <mergeCell ref="H244:I244"/>
    <mergeCell ref="L244:M244"/>
    <mergeCell ref="O244:Q244"/>
    <mergeCell ref="R244:S244"/>
    <mergeCell ref="U244:W244"/>
    <mergeCell ref="X244:Y244"/>
    <mergeCell ref="B245:C245"/>
    <mergeCell ref="D245:E245"/>
    <mergeCell ref="F245:G245"/>
    <mergeCell ref="H245:I245"/>
    <mergeCell ref="L245:M245"/>
    <mergeCell ref="O245:Q245"/>
    <mergeCell ref="R245:S245"/>
    <mergeCell ref="U245:W245"/>
    <mergeCell ref="X245:Y245"/>
    <mergeCell ref="B246:C246"/>
    <mergeCell ref="D246:E246"/>
    <mergeCell ref="F246:G246"/>
    <mergeCell ref="H246:I246"/>
    <mergeCell ref="L246:M246"/>
    <mergeCell ref="O246:Q246"/>
    <mergeCell ref="R246:S246"/>
    <mergeCell ref="U246:W246"/>
    <mergeCell ref="X246:Y246"/>
    <mergeCell ref="B247:C247"/>
    <mergeCell ref="D247:E247"/>
    <mergeCell ref="F247:G247"/>
    <mergeCell ref="H247:I247"/>
    <mergeCell ref="L247:M247"/>
    <mergeCell ref="O247:Q247"/>
    <mergeCell ref="R247:S247"/>
    <mergeCell ref="U247:W247"/>
    <mergeCell ref="X247:Y247"/>
    <mergeCell ref="B248:C248"/>
    <mergeCell ref="D248:E248"/>
    <mergeCell ref="F248:G248"/>
    <mergeCell ref="H248:I248"/>
    <mergeCell ref="L248:M248"/>
    <mergeCell ref="O248:Q248"/>
    <mergeCell ref="R248:S248"/>
    <mergeCell ref="U248:W248"/>
    <mergeCell ref="X248:Y248"/>
    <mergeCell ref="B249:C249"/>
    <mergeCell ref="D249:E249"/>
    <mergeCell ref="F249:G249"/>
    <mergeCell ref="H249:I249"/>
    <mergeCell ref="L249:M249"/>
    <mergeCell ref="O249:Q249"/>
    <mergeCell ref="R249:S249"/>
    <mergeCell ref="U249:W249"/>
    <mergeCell ref="X249:Y249"/>
    <mergeCell ref="B250:C250"/>
    <mergeCell ref="D250:E250"/>
    <mergeCell ref="F250:G250"/>
    <mergeCell ref="H250:I250"/>
    <mergeCell ref="L250:M250"/>
    <mergeCell ref="O250:Q250"/>
    <mergeCell ref="R250:S250"/>
    <mergeCell ref="U250:W250"/>
    <mergeCell ref="X250:Y250"/>
    <mergeCell ref="D254:E254"/>
    <mergeCell ref="F254:G254"/>
    <mergeCell ref="H254:I254"/>
    <mergeCell ref="L254:M254"/>
    <mergeCell ref="O254:Q254"/>
    <mergeCell ref="R254:S254"/>
    <mergeCell ref="U254:W254"/>
    <mergeCell ref="X254:Y254"/>
    <mergeCell ref="B251:C251"/>
    <mergeCell ref="D251:E251"/>
    <mergeCell ref="F251:G251"/>
    <mergeCell ref="H251:I251"/>
    <mergeCell ref="L251:M251"/>
    <mergeCell ref="O251:Q251"/>
    <mergeCell ref="R251:S251"/>
    <mergeCell ref="U251:W251"/>
    <mergeCell ref="X251:Y251"/>
    <mergeCell ref="B252:C252"/>
    <mergeCell ref="D252:E252"/>
    <mergeCell ref="F252:G252"/>
    <mergeCell ref="H252:I252"/>
    <mergeCell ref="L252:M252"/>
    <mergeCell ref="O252:Q252"/>
    <mergeCell ref="R252:S252"/>
    <mergeCell ref="U252:W252"/>
    <mergeCell ref="X252:Y252"/>
    <mergeCell ref="B258:C258"/>
    <mergeCell ref="D258:E258"/>
    <mergeCell ref="F258:G258"/>
    <mergeCell ref="H258:I258"/>
    <mergeCell ref="L258:M258"/>
    <mergeCell ref="O258:Q258"/>
    <mergeCell ref="R258:S258"/>
    <mergeCell ref="U258:W258"/>
    <mergeCell ref="X258:Y258"/>
    <mergeCell ref="B255:C255"/>
    <mergeCell ref="D255:E255"/>
    <mergeCell ref="F255:G255"/>
    <mergeCell ref="H255:I255"/>
    <mergeCell ref="L255:M255"/>
    <mergeCell ref="O255:Q255"/>
    <mergeCell ref="R255:S255"/>
    <mergeCell ref="U255:W255"/>
    <mergeCell ref="X255:Y255"/>
    <mergeCell ref="B256:C256"/>
    <mergeCell ref="D256:E256"/>
    <mergeCell ref="F256:G256"/>
    <mergeCell ref="H256:I256"/>
    <mergeCell ref="L256:M256"/>
    <mergeCell ref="O256:Q256"/>
    <mergeCell ref="R256:S256"/>
    <mergeCell ref="U256:W256"/>
    <mergeCell ref="X256:Y256"/>
    <mergeCell ref="Z4:Z5"/>
    <mergeCell ref="Z3:AD3"/>
    <mergeCell ref="L4:M7"/>
    <mergeCell ref="N4:Q5"/>
    <mergeCell ref="R4:S7"/>
    <mergeCell ref="T4:W5"/>
    <mergeCell ref="X4:Y7"/>
    <mergeCell ref="AE3:AE7"/>
    <mergeCell ref="J3:J7"/>
    <mergeCell ref="AG4:AJ4"/>
    <mergeCell ref="AG5:AH5"/>
    <mergeCell ref="AI5:AJ5"/>
    <mergeCell ref="AG3:AJ3"/>
    <mergeCell ref="B257:C257"/>
    <mergeCell ref="D257:E257"/>
    <mergeCell ref="F257:G257"/>
    <mergeCell ref="H257:I257"/>
    <mergeCell ref="L257:M257"/>
    <mergeCell ref="O257:Q257"/>
    <mergeCell ref="R257:S257"/>
    <mergeCell ref="U257:W257"/>
    <mergeCell ref="X257:Y257"/>
    <mergeCell ref="B253:C253"/>
    <mergeCell ref="D253:E253"/>
    <mergeCell ref="F253:G253"/>
    <mergeCell ref="H253:I253"/>
    <mergeCell ref="L253:M253"/>
    <mergeCell ref="O253:Q253"/>
    <mergeCell ref="R253:S253"/>
    <mergeCell ref="U253:W253"/>
    <mergeCell ref="X253:Y253"/>
    <mergeCell ref="B254:C254"/>
  </mergeCells>
  <phoneticPr fontId="2"/>
  <conditionalFormatting sqref="U9:W188">
    <cfRule type="cellIs" dxfId="38" priority="69" stopIfTrue="1" operator="equal">
      <formula>$U$9="-"</formula>
    </cfRule>
  </conditionalFormatting>
  <conditionalFormatting sqref="X9:Y188">
    <cfRule type="cellIs" dxfId="37" priority="70" stopIfTrue="1" operator="equal">
      <formula>$U$9="-"</formula>
    </cfRule>
    <cfRule type="cellIs" dxfId="36" priority="71" stopIfTrue="1" operator="equal">
      <formula>"適合"</formula>
    </cfRule>
    <cfRule type="cellIs" dxfId="35" priority="72" stopIfTrue="1" operator="equal">
      <formula>"不適合"</formula>
    </cfRule>
  </conditionalFormatting>
  <conditionalFormatting sqref="AF8:AF258 R8:S258">
    <cfRule type="cellIs" dxfId="34" priority="67" stopIfTrue="1" operator="equal">
      <formula>"適合"</formula>
    </cfRule>
    <cfRule type="cellIs" dxfId="33" priority="68" stopIfTrue="1" operator="equal">
      <formula>"不適合"</formula>
    </cfRule>
  </conditionalFormatting>
  <conditionalFormatting sqref="U189:W208">
    <cfRule type="cellIs" dxfId="32" priority="21" stopIfTrue="1" operator="equal">
      <formula>$U$9="-"</formula>
    </cfRule>
  </conditionalFormatting>
  <conditionalFormatting sqref="X189:Y208">
    <cfRule type="cellIs" dxfId="31" priority="22" stopIfTrue="1" operator="equal">
      <formula>$U$9="-"</formula>
    </cfRule>
    <cfRule type="cellIs" dxfId="30" priority="23" stopIfTrue="1" operator="equal">
      <formula>"適合"</formula>
    </cfRule>
    <cfRule type="cellIs" dxfId="29" priority="24" stopIfTrue="1" operator="equal">
      <formula>"不適合"</formula>
    </cfRule>
  </conditionalFormatting>
  <conditionalFormatting sqref="U209:W228">
    <cfRule type="cellIs" dxfId="28" priority="17" stopIfTrue="1" operator="equal">
      <formula>$U$9="-"</formula>
    </cfRule>
  </conditionalFormatting>
  <conditionalFormatting sqref="X209:Y228">
    <cfRule type="cellIs" dxfId="27" priority="18" stopIfTrue="1" operator="equal">
      <formula>$U$9="-"</formula>
    </cfRule>
    <cfRule type="cellIs" dxfId="26" priority="19" stopIfTrue="1" operator="equal">
      <formula>"適合"</formula>
    </cfRule>
    <cfRule type="cellIs" dxfId="25" priority="20" stopIfTrue="1" operator="equal">
      <formula>"不適合"</formula>
    </cfRule>
  </conditionalFormatting>
  <conditionalFormatting sqref="U229:W238">
    <cfRule type="cellIs" dxfId="24" priority="13" stopIfTrue="1" operator="equal">
      <formula>$U$9="-"</formula>
    </cfRule>
  </conditionalFormatting>
  <conditionalFormatting sqref="X229:Y238">
    <cfRule type="cellIs" dxfId="23" priority="14" stopIfTrue="1" operator="equal">
      <formula>$U$9="-"</formula>
    </cfRule>
    <cfRule type="cellIs" dxfId="22" priority="15" stopIfTrue="1" operator="equal">
      <formula>"適合"</formula>
    </cfRule>
    <cfRule type="cellIs" dxfId="21" priority="16" stopIfTrue="1" operator="equal">
      <formula>"不適合"</formula>
    </cfRule>
  </conditionalFormatting>
  <conditionalFormatting sqref="U239:W248">
    <cfRule type="cellIs" dxfId="20" priority="9" stopIfTrue="1" operator="equal">
      <formula>$U$9="-"</formula>
    </cfRule>
  </conditionalFormatting>
  <conditionalFormatting sqref="X239:Y248">
    <cfRule type="cellIs" dxfId="19" priority="10" stopIfTrue="1" operator="equal">
      <formula>$U$9="-"</formula>
    </cfRule>
    <cfRule type="cellIs" dxfId="18" priority="11" stopIfTrue="1" operator="equal">
      <formula>"適合"</formula>
    </cfRule>
    <cfRule type="cellIs" dxfId="17" priority="12" stopIfTrue="1" operator="equal">
      <formula>"不適合"</formula>
    </cfRule>
  </conditionalFormatting>
  <conditionalFormatting sqref="U249:W258">
    <cfRule type="cellIs" dxfId="16" priority="5" stopIfTrue="1" operator="equal">
      <formula>$U$9="-"</formula>
    </cfRule>
  </conditionalFormatting>
  <conditionalFormatting sqref="X249:Y258">
    <cfRule type="cellIs" dxfId="15" priority="6" stopIfTrue="1" operator="equal">
      <formula>$U$9="-"</formula>
    </cfRule>
    <cfRule type="cellIs" dxfId="14" priority="7" stopIfTrue="1" operator="equal">
      <formula>"適合"</formula>
    </cfRule>
    <cfRule type="cellIs" dxfId="13" priority="8" stopIfTrue="1" operator="equal">
      <formula>"不適合"</formula>
    </cfRule>
  </conditionalFormatting>
  <conditionalFormatting sqref="N8:N258">
    <cfRule type="cellIs" dxfId="12" priority="75" stopIfTrue="1" operator="equal">
      <formula>#REF!=""</formula>
    </cfRule>
  </conditionalFormatting>
  <conditionalFormatting sqref="X8 T8:T258 U8">
    <cfRule type="cellIs" dxfId="11" priority="76" stopIfTrue="1" operator="equal">
      <formula>#REF!=""</formula>
    </cfRule>
  </conditionalFormatting>
  <dataValidations xWindow="307" yWindow="507" count="5">
    <dataValidation allowBlank="1" showInputMessage="1" showErrorMessage="1" promptTitle="入力時の注意" prompt="設計一次エネ消費量（誘導基準）を入力します。" sqref="AA6 AG6" xr:uid="{E4539165-ED26-4CA8-BFCB-A17764B6D73C}"/>
    <dataValidation allowBlank="1" showInputMessage="1" showErrorMessage="1" promptTitle="入力時の注意" prompt="基準一次エネ消費量（誘導基準）を入力します。" sqref="AB6 AH6" xr:uid="{70549482-A2E4-41A3-9CEF-4A7CF221E3F0}"/>
    <dataValidation allowBlank="1" showInputMessage="1" showErrorMessage="1" promptTitle="入力時の注意" prompt="設計一次エネ消費量(誘導基準)(その他除く)を入力します。" sqref="AC6 AI6" xr:uid="{8D401D34-1DD7-4629-A99D-C3349682E143}"/>
    <dataValidation allowBlank="1" showInputMessage="1" showErrorMessage="1" promptTitle="入力時の注意" prompt="基準一次エネ消費量(その他除く)を入力します。_x000a_※省エネ基準と誘導基準の基準値は同じ値になります。" sqref="AD6 AJ6" xr:uid="{044BDEEC-B689-4C66-8DF7-D8A57EDF986B}"/>
    <dataValidation type="list" allowBlank="1" showInputMessage="1" showErrorMessage="1" prompt="外皮性能が_x000a_誘導仕様基準に適合する場合に選択します。" sqref="L9:M258" xr:uid="{92762ADF-5CFD-42C9-B3DD-7616E803B32C}">
      <formula1>"■,□"</formula1>
    </dataValidation>
  </dataValidations>
  <printOptions horizontalCentered="1"/>
  <pageMargins left="0.39370078740157483" right="0.31496062992125984" top="0.59055118110236227" bottom="0.39370078740157483" header="0.19685039370078741" footer="0.19685039370078741"/>
  <pageSetup paperSize="8" scale="76" fitToHeight="5" orientation="portrait" r:id="rId1"/>
  <headerFooter scaleWithDoc="0">
    <oddFooter>&amp;L&amp;9ＨＰJ-351-13　(Ver.2024620）&amp;R&amp;9Copyright 2013-2024 Houseplus Corporation</oddFooter>
  </headerFooter>
  <rowBreaks count="3" manualBreakCount="3">
    <brk id="76" max="31" man="1"/>
    <brk id="145" max="31" man="1"/>
    <brk id="214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L72"/>
  <sheetViews>
    <sheetView view="pageBreakPreview" zoomScale="115" zoomScaleNormal="100" zoomScaleSheetLayoutView="115" zoomScalePageLayoutView="115" workbookViewId="0">
      <selection activeCell="G7" sqref="G7:AH7"/>
    </sheetView>
  </sheetViews>
  <sheetFormatPr defaultColWidth="2.875" defaultRowHeight="17.25" customHeight="1" x14ac:dyDescent="0.15"/>
  <cols>
    <col min="1" max="1" width="1.625" style="69" customWidth="1"/>
    <col min="2" max="36" width="2.875" style="69" customWidth="1"/>
    <col min="37" max="37" width="8.875" style="69" customWidth="1"/>
    <col min="38" max="16384" width="2.875" style="69"/>
  </cols>
  <sheetData>
    <row r="1" spans="1:38" ht="15" customHeight="1" x14ac:dyDescent="0.1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4" t="s">
        <v>307</v>
      </c>
    </row>
    <row r="2" spans="1:38" ht="22.5" customHeight="1" x14ac:dyDescent="0.15">
      <c r="A2" s="171"/>
      <c r="B2" s="217" t="s">
        <v>333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225"/>
      <c r="AF2" s="225"/>
      <c r="AG2" s="225"/>
      <c r="AH2" s="225"/>
      <c r="AL2" s="70"/>
    </row>
    <row r="3" spans="1:38" ht="13.5" customHeight="1" x14ac:dyDescent="0.15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</row>
    <row r="4" spans="1:38" ht="11.25" customHeight="1" thickBot="1" x14ac:dyDescent="0.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213" t="s">
        <v>63</v>
      </c>
      <c r="AA4" s="171"/>
      <c r="AB4" s="171"/>
      <c r="AC4" s="171"/>
      <c r="AD4" s="171"/>
      <c r="AE4" s="171"/>
      <c r="AF4" s="171"/>
      <c r="AG4" s="171"/>
      <c r="AH4" s="171"/>
    </row>
    <row r="5" spans="1:38" ht="14.25" customHeight="1" x14ac:dyDescent="0.15">
      <c r="A5" s="171"/>
      <c r="B5" s="554" t="s">
        <v>72</v>
      </c>
      <c r="C5" s="393"/>
      <c r="D5" s="393"/>
      <c r="E5" s="393"/>
      <c r="F5" s="555"/>
      <c r="G5" s="226" t="str">
        <f>IF(別添①!G11="■","■","□")</f>
        <v>□</v>
      </c>
      <c r="H5" s="227" t="s">
        <v>84</v>
      </c>
      <c r="I5" s="227"/>
      <c r="J5" s="227"/>
      <c r="K5" s="227"/>
      <c r="L5" s="227"/>
      <c r="M5" s="226" t="str">
        <f>IF(別添①!M11="■","■","□")</f>
        <v>□</v>
      </c>
      <c r="N5" s="227" t="s">
        <v>315</v>
      </c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0"/>
    </row>
    <row r="6" spans="1:38" ht="14.25" customHeight="1" x14ac:dyDescent="0.15">
      <c r="A6" s="171"/>
      <c r="B6" s="556" t="s">
        <v>73</v>
      </c>
      <c r="C6" s="557"/>
      <c r="D6" s="557"/>
      <c r="E6" s="557"/>
      <c r="F6" s="558"/>
      <c r="G6" s="559" t="str">
        <f>IF(別添①!G12="","※別添①・一括依頼整理表に記載して下さい",別添①!G12)</f>
        <v>※別添①・一括依頼整理表に記載して下さい</v>
      </c>
      <c r="H6" s="560"/>
      <c r="I6" s="560"/>
      <c r="J6" s="560"/>
      <c r="K6" s="560"/>
      <c r="L6" s="560"/>
      <c r="M6" s="560"/>
      <c r="N6" s="560"/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60"/>
      <c r="AA6" s="560"/>
      <c r="AB6" s="560"/>
      <c r="AC6" s="560"/>
      <c r="AD6" s="560"/>
      <c r="AE6" s="560"/>
      <c r="AF6" s="560"/>
      <c r="AG6" s="560"/>
      <c r="AH6" s="561"/>
    </row>
    <row r="7" spans="1:38" ht="14.25" customHeight="1" x14ac:dyDescent="0.15">
      <c r="A7" s="171"/>
      <c r="B7" s="676" t="s">
        <v>369</v>
      </c>
      <c r="C7" s="677"/>
      <c r="D7" s="677"/>
      <c r="E7" s="677"/>
      <c r="F7" s="678"/>
      <c r="G7" s="679"/>
      <c r="H7" s="680"/>
      <c r="I7" s="680"/>
      <c r="J7" s="680"/>
      <c r="K7" s="680"/>
      <c r="L7" s="680"/>
      <c r="M7" s="680"/>
      <c r="N7" s="680"/>
      <c r="O7" s="680"/>
      <c r="P7" s="680"/>
      <c r="Q7" s="680"/>
      <c r="R7" s="680"/>
      <c r="S7" s="680"/>
      <c r="T7" s="680"/>
      <c r="U7" s="680"/>
      <c r="V7" s="680"/>
      <c r="W7" s="680"/>
      <c r="X7" s="680"/>
      <c r="Y7" s="680"/>
      <c r="Z7" s="680"/>
      <c r="AA7" s="680"/>
      <c r="AB7" s="680"/>
      <c r="AC7" s="680"/>
      <c r="AD7" s="680"/>
      <c r="AE7" s="680"/>
      <c r="AF7" s="680"/>
      <c r="AG7" s="680"/>
      <c r="AH7" s="681"/>
    </row>
    <row r="8" spans="1:38" ht="14.25" customHeight="1" thickBot="1" x14ac:dyDescent="0.2">
      <c r="A8" s="171"/>
      <c r="B8" s="562" t="s">
        <v>74</v>
      </c>
      <c r="C8" s="563"/>
      <c r="D8" s="563"/>
      <c r="E8" s="563"/>
      <c r="F8" s="564"/>
      <c r="G8" s="565" t="str">
        <f>IF(別添①!G13="","※別添①・一括依頼整理表に記載して下さい",別添①!G13)</f>
        <v>※別添①・一括依頼整理表に記載して下さい</v>
      </c>
      <c r="H8" s="566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6"/>
      <c r="V8" s="566"/>
      <c r="W8" s="566"/>
      <c r="X8" s="566"/>
      <c r="Y8" s="566"/>
      <c r="Z8" s="566"/>
      <c r="AA8" s="566"/>
      <c r="AB8" s="566"/>
      <c r="AC8" s="566"/>
      <c r="AD8" s="566"/>
      <c r="AE8" s="566"/>
      <c r="AF8" s="566"/>
      <c r="AG8" s="566"/>
      <c r="AH8" s="567"/>
    </row>
    <row r="9" spans="1:38" ht="6" customHeight="1" thickBot="1" x14ac:dyDescent="0.2">
      <c r="A9" s="171"/>
    </row>
    <row r="10" spans="1:38" ht="15.95" customHeight="1" x14ac:dyDescent="0.15">
      <c r="A10" s="171"/>
      <c r="B10" s="568" t="s">
        <v>75</v>
      </c>
      <c r="C10" s="569"/>
      <c r="D10" s="569"/>
      <c r="E10" s="569"/>
      <c r="F10" s="570"/>
      <c r="G10" s="569" t="s">
        <v>39</v>
      </c>
      <c r="H10" s="569"/>
      <c r="I10" s="569"/>
      <c r="J10" s="569"/>
      <c r="K10" s="569"/>
      <c r="L10" s="575"/>
      <c r="M10" s="1" t="s">
        <v>22</v>
      </c>
      <c r="N10" s="252" t="s">
        <v>62</v>
      </c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3"/>
    </row>
    <row r="11" spans="1:38" ht="15.95" customHeight="1" x14ac:dyDescent="0.15">
      <c r="A11" s="171"/>
      <c r="B11" s="381"/>
      <c r="C11" s="345"/>
      <c r="D11" s="345"/>
      <c r="E11" s="345"/>
      <c r="F11" s="571"/>
      <c r="G11" s="576"/>
      <c r="H11" s="576"/>
      <c r="I11" s="576"/>
      <c r="J11" s="576"/>
      <c r="K11" s="576"/>
      <c r="L11" s="577"/>
      <c r="M11" s="3" t="s">
        <v>22</v>
      </c>
      <c r="N11" s="246" t="s">
        <v>37</v>
      </c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54" t="s">
        <v>22</v>
      </c>
      <c r="Z11" s="246" t="s">
        <v>38</v>
      </c>
      <c r="AA11" s="246"/>
      <c r="AB11" s="246"/>
      <c r="AC11" s="246"/>
      <c r="AD11" s="246"/>
      <c r="AE11" s="246"/>
      <c r="AF11" s="246"/>
      <c r="AG11" s="246"/>
      <c r="AH11" s="255"/>
    </row>
    <row r="12" spans="1:38" ht="15.95" customHeight="1" x14ac:dyDescent="0.15">
      <c r="A12" s="171"/>
      <c r="B12" s="381"/>
      <c r="C12" s="345"/>
      <c r="D12" s="345"/>
      <c r="E12" s="345"/>
      <c r="F12" s="571"/>
      <c r="G12" s="578" t="s">
        <v>40</v>
      </c>
      <c r="H12" s="578"/>
      <c r="I12" s="578"/>
      <c r="J12" s="578"/>
      <c r="K12" s="578"/>
      <c r="L12" s="579"/>
      <c r="M12" s="4" t="s">
        <v>22</v>
      </c>
      <c r="N12" s="238" t="s">
        <v>77</v>
      </c>
      <c r="O12" s="246"/>
      <c r="P12" s="246"/>
      <c r="Q12" s="246"/>
      <c r="R12" s="246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56"/>
    </row>
    <row r="13" spans="1:38" ht="15.95" customHeight="1" thickBot="1" x14ac:dyDescent="0.2">
      <c r="A13" s="171"/>
      <c r="B13" s="572"/>
      <c r="C13" s="573"/>
      <c r="D13" s="573"/>
      <c r="E13" s="573"/>
      <c r="F13" s="574"/>
      <c r="G13" s="573" t="s">
        <v>41</v>
      </c>
      <c r="H13" s="573"/>
      <c r="I13" s="573"/>
      <c r="J13" s="573"/>
      <c r="K13" s="573"/>
      <c r="L13" s="580"/>
      <c r="M13" s="5" t="s">
        <v>22</v>
      </c>
      <c r="N13" s="232" t="s">
        <v>42</v>
      </c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57"/>
    </row>
    <row r="14" spans="1:38" ht="6" customHeight="1" thickBot="1" x14ac:dyDescent="0.2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</row>
    <row r="15" spans="1:38" ht="13.5" customHeight="1" x14ac:dyDescent="0.15">
      <c r="A15" s="171"/>
      <c r="B15" s="581" t="s">
        <v>5</v>
      </c>
      <c r="C15" s="507"/>
      <c r="D15" s="507"/>
      <c r="E15" s="583" t="s">
        <v>19</v>
      </c>
      <c r="F15" s="507"/>
      <c r="G15" s="584"/>
      <c r="H15" s="586" t="s">
        <v>1</v>
      </c>
      <c r="I15" s="587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  <c r="AA15" s="587"/>
      <c r="AB15" s="587"/>
      <c r="AC15" s="587"/>
      <c r="AD15" s="587"/>
      <c r="AE15" s="587"/>
      <c r="AF15" s="583" t="s">
        <v>0</v>
      </c>
      <c r="AG15" s="507"/>
      <c r="AH15" s="588"/>
    </row>
    <row r="16" spans="1:38" ht="13.5" customHeight="1" thickBot="1" x14ac:dyDescent="0.2">
      <c r="A16" s="171"/>
      <c r="B16" s="582"/>
      <c r="C16" s="492"/>
      <c r="D16" s="492"/>
      <c r="E16" s="492"/>
      <c r="F16" s="492"/>
      <c r="G16" s="585"/>
      <c r="H16" s="590" t="s">
        <v>2</v>
      </c>
      <c r="I16" s="591"/>
      <c r="J16" s="591"/>
      <c r="K16" s="591"/>
      <c r="L16" s="592"/>
      <c r="M16" s="590" t="s">
        <v>3</v>
      </c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610"/>
      <c r="AB16" s="590" t="s">
        <v>4</v>
      </c>
      <c r="AC16" s="591"/>
      <c r="AD16" s="591"/>
      <c r="AE16" s="591"/>
      <c r="AF16" s="424"/>
      <c r="AG16" s="492"/>
      <c r="AH16" s="589"/>
    </row>
    <row r="17" spans="1:34" ht="14.25" customHeight="1" x14ac:dyDescent="0.15">
      <c r="A17" s="171"/>
      <c r="B17" s="548" t="s">
        <v>316</v>
      </c>
      <c r="C17" s="549"/>
      <c r="D17" s="550"/>
      <c r="E17" s="603" t="s">
        <v>16</v>
      </c>
      <c r="F17" s="549"/>
      <c r="G17" s="604"/>
      <c r="H17" s="593" t="s">
        <v>14</v>
      </c>
      <c r="I17" s="594"/>
      <c r="J17" s="594"/>
      <c r="K17" s="594"/>
      <c r="L17" s="595"/>
      <c r="M17" s="6" t="s">
        <v>370</v>
      </c>
      <c r="N17" s="171" t="s">
        <v>6</v>
      </c>
      <c r="O17" s="171"/>
      <c r="P17" s="171"/>
      <c r="Q17" s="7" t="s">
        <v>22</v>
      </c>
      <c r="R17" s="171" t="s">
        <v>7</v>
      </c>
      <c r="S17" s="171"/>
      <c r="T17" s="171"/>
      <c r="U17" s="7" t="s">
        <v>22</v>
      </c>
      <c r="V17" s="171" t="s">
        <v>8</v>
      </c>
      <c r="W17" s="171"/>
      <c r="X17" s="171"/>
      <c r="Y17" s="7" t="s">
        <v>22</v>
      </c>
      <c r="Z17" s="171" t="s">
        <v>9</v>
      </c>
      <c r="AA17" s="234"/>
      <c r="AB17" s="7" t="s">
        <v>22</v>
      </c>
      <c r="AC17" s="8" t="s">
        <v>26</v>
      </c>
      <c r="AD17" s="8"/>
      <c r="AE17" s="9"/>
      <c r="AF17" s="284"/>
      <c r="AG17" s="268"/>
      <c r="AH17" s="285"/>
    </row>
    <row r="18" spans="1:34" ht="14.25" customHeight="1" x14ac:dyDescent="0.15">
      <c r="A18" s="171"/>
      <c r="B18" s="551"/>
      <c r="C18" s="552"/>
      <c r="D18" s="553"/>
      <c r="E18" s="605"/>
      <c r="F18" s="552"/>
      <c r="G18" s="606"/>
      <c r="H18" s="596"/>
      <c r="I18" s="597"/>
      <c r="J18" s="597"/>
      <c r="K18" s="597"/>
      <c r="L18" s="598"/>
      <c r="M18" s="3" t="s">
        <v>22</v>
      </c>
      <c r="N18" s="246" t="s">
        <v>10</v>
      </c>
      <c r="O18" s="246"/>
      <c r="P18" s="246"/>
      <c r="Q18" s="2" t="s">
        <v>22</v>
      </c>
      <c r="R18" s="246" t="s">
        <v>11</v>
      </c>
      <c r="S18" s="246"/>
      <c r="T18" s="246"/>
      <c r="U18" s="2" t="s">
        <v>22</v>
      </c>
      <c r="V18" s="246" t="s">
        <v>12</v>
      </c>
      <c r="W18" s="246"/>
      <c r="X18" s="246"/>
      <c r="Y18" s="2" t="s">
        <v>22</v>
      </c>
      <c r="Z18" s="246" t="s">
        <v>13</v>
      </c>
      <c r="AA18" s="251"/>
      <c r="AB18" s="7" t="s">
        <v>22</v>
      </c>
      <c r="AC18" s="8" t="s">
        <v>29</v>
      </c>
      <c r="AD18" s="8"/>
      <c r="AE18" s="9"/>
      <c r="AF18" s="284"/>
      <c r="AG18" s="268"/>
      <c r="AH18" s="285"/>
    </row>
    <row r="19" spans="1:34" ht="14.25" customHeight="1" x14ac:dyDescent="0.15">
      <c r="A19" s="171"/>
      <c r="B19" s="551"/>
      <c r="C19" s="552"/>
      <c r="D19" s="553"/>
      <c r="E19" s="605"/>
      <c r="F19" s="552"/>
      <c r="G19" s="606"/>
      <c r="H19" s="593" t="s">
        <v>15</v>
      </c>
      <c r="I19" s="594"/>
      <c r="J19" s="594"/>
      <c r="K19" s="594"/>
      <c r="L19" s="595"/>
      <c r="M19" s="6" t="s">
        <v>22</v>
      </c>
      <c r="N19" s="171" t="s">
        <v>25</v>
      </c>
      <c r="O19" s="171"/>
      <c r="P19" s="171"/>
      <c r="Q19" s="216" t="s">
        <v>23</v>
      </c>
      <c r="R19" s="7" t="s">
        <v>22</v>
      </c>
      <c r="S19" s="171" t="s">
        <v>17</v>
      </c>
      <c r="T19" s="171"/>
      <c r="U19" s="171"/>
      <c r="V19" s="7" t="s">
        <v>22</v>
      </c>
      <c r="W19" s="171" t="s">
        <v>18</v>
      </c>
      <c r="X19" s="171"/>
      <c r="Y19" s="171"/>
      <c r="Z19" s="216" t="s">
        <v>24</v>
      </c>
      <c r="AA19" s="234"/>
      <c r="AB19" s="7" t="s">
        <v>22</v>
      </c>
      <c r="AC19" s="8" t="s">
        <v>30</v>
      </c>
      <c r="AD19" s="8"/>
      <c r="AE19" s="9"/>
      <c r="AF19" s="284"/>
      <c r="AG19" s="268"/>
      <c r="AH19" s="285"/>
    </row>
    <row r="20" spans="1:34" ht="14.25" customHeight="1" x14ac:dyDescent="0.15">
      <c r="A20" s="171"/>
      <c r="B20" s="551"/>
      <c r="C20" s="552"/>
      <c r="D20" s="553"/>
      <c r="E20" s="605"/>
      <c r="F20" s="552"/>
      <c r="G20" s="606"/>
      <c r="H20" s="599"/>
      <c r="I20" s="600"/>
      <c r="J20" s="600"/>
      <c r="K20" s="600"/>
      <c r="L20" s="601"/>
      <c r="M20" s="6" t="s">
        <v>22</v>
      </c>
      <c r="N20" s="171" t="s">
        <v>20</v>
      </c>
      <c r="O20" s="171"/>
      <c r="P20" s="171"/>
      <c r="Q20" s="171"/>
      <c r="R20" s="7" t="s">
        <v>22</v>
      </c>
      <c r="S20" s="171" t="s">
        <v>226</v>
      </c>
      <c r="T20" s="171"/>
      <c r="U20" s="171"/>
      <c r="V20" s="171"/>
      <c r="W20" s="171"/>
      <c r="X20" s="171"/>
      <c r="Y20" s="171"/>
      <c r="Z20" s="171"/>
      <c r="AA20" s="234"/>
      <c r="AB20" s="7" t="s">
        <v>22</v>
      </c>
      <c r="AC20" s="8" t="s">
        <v>27</v>
      </c>
      <c r="AD20" s="8"/>
      <c r="AE20" s="9"/>
      <c r="AF20" s="284"/>
      <c r="AG20" s="268"/>
      <c r="AH20" s="285"/>
    </row>
    <row r="21" spans="1:34" ht="14.25" customHeight="1" x14ac:dyDescent="0.15">
      <c r="A21" s="171"/>
      <c r="B21" s="545" t="str">
        <f>IF(M11="■","選択","")</f>
        <v/>
      </c>
      <c r="C21" s="546"/>
      <c r="D21" s="547"/>
      <c r="E21" s="605"/>
      <c r="F21" s="552"/>
      <c r="G21" s="606"/>
      <c r="H21" s="596"/>
      <c r="I21" s="597"/>
      <c r="J21" s="597"/>
      <c r="K21" s="597"/>
      <c r="L21" s="598"/>
      <c r="M21" s="3" t="s">
        <v>22</v>
      </c>
      <c r="N21" s="246" t="s">
        <v>317</v>
      </c>
      <c r="O21" s="246"/>
      <c r="P21" s="246"/>
      <c r="Q21" s="240" t="s">
        <v>23</v>
      </c>
      <c r="R21" s="602"/>
      <c r="S21" s="602"/>
      <c r="T21" s="602"/>
      <c r="U21" s="602"/>
      <c r="V21" s="602"/>
      <c r="W21" s="602"/>
      <c r="X21" s="602"/>
      <c r="Y21" s="602"/>
      <c r="Z21" s="602"/>
      <c r="AA21" s="250" t="s">
        <v>24</v>
      </c>
      <c r="AB21" s="7" t="s">
        <v>22</v>
      </c>
      <c r="AC21" s="8"/>
      <c r="AD21" s="8"/>
      <c r="AE21" s="9"/>
      <c r="AF21" s="284"/>
      <c r="AG21" s="268"/>
      <c r="AH21" s="285"/>
    </row>
    <row r="22" spans="1:34" ht="14.25" customHeight="1" x14ac:dyDescent="0.15">
      <c r="A22" s="171"/>
      <c r="B22" s="228"/>
      <c r="C22" s="229"/>
      <c r="D22" s="230"/>
      <c r="E22" s="607"/>
      <c r="F22" s="608"/>
      <c r="G22" s="609"/>
      <c r="H22" s="531" t="str">
        <f>IF(M10="■","評価方法を選択","評価方法")</f>
        <v>評価方法</v>
      </c>
      <c r="I22" s="531"/>
      <c r="J22" s="531"/>
      <c r="K22" s="531"/>
      <c r="L22" s="531"/>
      <c r="M22" s="3" t="s">
        <v>22</v>
      </c>
      <c r="N22" s="247" t="s">
        <v>334</v>
      </c>
      <c r="O22" s="247"/>
      <c r="P22" s="247"/>
      <c r="Q22" s="93" t="s">
        <v>22</v>
      </c>
      <c r="R22" s="246" t="s">
        <v>342</v>
      </c>
      <c r="S22" s="247"/>
      <c r="T22" s="247"/>
      <c r="U22" s="247"/>
      <c r="V22" s="171"/>
      <c r="W22" s="248"/>
      <c r="X22" s="248"/>
      <c r="Y22" s="248"/>
      <c r="Z22" s="248"/>
      <c r="AA22" s="249"/>
      <c r="AB22" s="7"/>
      <c r="AC22" s="8"/>
      <c r="AD22" s="8"/>
      <c r="AE22" s="9"/>
      <c r="AF22" s="284"/>
      <c r="AG22" s="268"/>
      <c r="AH22" s="285"/>
    </row>
    <row r="23" spans="1:34" ht="14.25" customHeight="1" x14ac:dyDescent="0.15">
      <c r="A23" s="171"/>
      <c r="B23" s="228"/>
      <c r="C23" s="229"/>
      <c r="D23" s="230"/>
      <c r="E23" s="611" t="s">
        <v>64</v>
      </c>
      <c r="F23" s="612"/>
      <c r="G23" s="612"/>
      <c r="H23" s="612"/>
      <c r="I23" s="612"/>
      <c r="J23" s="612"/>
      <c r="K23" s="612"/>
      <c r="L23" s="613"/>
      <c r="M23" s="236" t="str">
        <f>IF(M22="■","■","□")</f>
        <v>□</v>
      </c>
      <c r="N23" s="237" t="s">
        <v>87</v>
      </c>
      <c r="O23" s="237"/>
      <c r="P23" s="238"/>
      <c r="Q23" s="238"/>
      <c r="R23" s="239"/>
      <c r="S23" s="240"/>
      <c r="T23" s="241"/>
      <c r="U23" s="241"/>
      <c r="V23" s="241"/>
      <c r="W23" s="241"/>
      <c r="X23" s="241"/>
      <c r="Y23" s="241"/>
      <c r="Z23" s="241"/>
      <c r="AA23" s="242"/>
      <c r="AB23" s="7"/>
      <c r="AC23" s="8"/>
      <c r="AD23" s="8"/>
      <c r="AE23" s="9"/>
      <c r="AF23" s="284"/>
      <c r="AG23" s="268"/>
      <c r="AH23" s="285"/>
    </row>
    <row r="24" spans="1:34" ht="14.25" customHeight="1" x14ac:dyDescent="0.15">
      <c r="A24" s="171"/>
      <c r="B24" s="228"/>
      <c r="C24" s="229"/>
      <c r="D24" s="230"/>
      <c r="E24" s="614" t="s">
        <v>65</v>
      </c>
      <c r="F24" s="615"/>
      <c r="G24" s="615"/>
      <c r="H24" s="615"/>
      <c r="I24" s="615"/>
      <c r="J24" s="615"/>
      <c r="K24" s="615"/>
      <c r="L24" s="616"/>
      <c r="M24" s="243" t="str">
        <f>IF(M22="■","■","□")</f>
        <v>□</v>
      </c>
      <c r="N24" s="237" t="s">
        <v>87</v>
      </c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44"/>
      <c r="AB24" s="7"/>
      <c r="AC24" s="8"/>
      <c r="AD24" s="8"/>
      <c r="AE24" s="9"/>
      <c r="AF24" s="284"/>
      <c r="AG24" s="268"/>
      <c r="AH24" s="285"/>
    </row>
    <row r="25" spans="1:34" ht="14.25" customHeight="1" x14ac:dyDescent="0.15">
      <c r="A25" s="171"/>
      <c r="B25" s="228"/>
      <c r="C25" s="229"/>
      <c r="D25" s="230"/>
      <c r="E25" s="614" t="s">
        <v>347</v>
      </c>
      <c r="F25" s="615"/>
      <c r="G25" s="615"/>
      <c r="H25" s="615"/>
      <c r="I25" s="615"/>
      <c r="J25" s="615"/>
      <c r="K25" s="615"/>
      <c r="L25" s="616"/>
      <c r="M25" s="237" t="s">
        <v>348</v>
      </c>
      <c r="N25" s="245"/>
      <c r="O25" s="245"/>
      <c r="P25" s="245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44"/>
      <c r="AB25" s="7"/>
      <c r="AC25" s="8"/>
      <c r="AD25" s="8"/>
      <c r="AE25" s="9"/>
      <c r="AF25" s="284"/>
      <c r="AG25" s="268"/>
      <c r="AH25" s="285"/>
    </row>
    <row r="26" spans="1:34" ht="14.25" customHeight="1" x14ac:dyDescent="0.15">
      <c r="A26" s="171"/>
      <c r="B26" s="228"/>
      <c r="C26" s="229"/>
      <c r="D26" s="230"/>
      <c r="E26" s="638"/>
      <c r="F26" s="639"/>
      <c r="G26" s="639"/>
      <c r="H26" s="639"/>
      <c r="I26" s="639"/>
      <c r="J26" s="639"/>
      <c r="K26" s="639"/>
      <c r="L26" s="640"/>
      <c r="M26" s="235"/>
      <c r="N26" s="7" t="s">
        <v>22</v>
      </c>
      <c r="O26" s="171" t="s">
        <v>349</v>
      </c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234"/>
      <c r="AB26" s="7"/>
      <c r="AC26" s="8"/>
      <c r="AD26" s="8"/>
      <c r="AE26" s="9"/>
      <c r="AF26" s="284"/>
      <c r="AG26" s="268"/>
      <c r="AH26" s="285"/>
    </row>
    <row r="27" spans="1:34" ht="14.25" customHeight="1" x14ac:dyDescent="0.15">
      <c r="A27" s="171"/>
      <c r="B27" s="228"/>
      <c r="C27" s="229"/>
      <c r="D27" s="230"/>
      <c r="E27" s="638"/>
      <c r="F27" s="639"/>
      <c r="G27" s="639"/>
      <c r="H27" s="639"/>
      <c r="I27" s="639"/>
      <c r="J27" s="639"/>
      <c r="K27" s="639"/>
      <c r="L27" s="640"/>
      <c r="M27" s="235"/>
      <c r="N27" s="7" t="s">
        <v>22</v>
      </c>
      <c r="O27" s="171" t="s">
        <v>350</v>
      </c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234"/>
      <c r="AB27" s="7"/>
      <c r="AC27" s="8"/>
      <c r="AD27" s="8"/>
      <c r="AE27" s="9"/>
      <c r="AF27" s="284"/>
      <c r="AG27" s="268"/>
      <c r="AH27" s="285"/>
    </row>
    <row r="28" spans="1:34" ht="10.5" customHeight="1" thickBot="1" x14ac:dyDescent="0.2">
      <c r="A28" s="171"/>
      <c r="B28" s="228"/>
      <c r="C28" s="229"/>
      <c r="D28" s="230"/>
      <c r="E28" s="641"/>
      <c r="F28" s="642"/>
      <c r="G28" s="642"/>
      <c r="H28" s="642"/>
      <c r="I28" s="642"/>
      <c r="J28" s="642"/>
      <c r="K28" s="642"/>
      <c r="L28" s="643"/>
      <c r="M28" s="231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3"/>
      <c r="AB28" s="7"/>
      <c r="AC28" s="8"/>
      <c r="AD28" s="8"/>
      <c r="AE28" s="9"/>
      <c r="AF28" s="284"/>
      <c r="AG28" s="268"/>
      <c r="AH28" s="285"/>
    </row>
    <row r="29" spans="1:34" ht="14.25" customHeight="1" x14ac:dyDescent="0.15">
      <c r="A29" s="171"/>
      <c r="B29" s="632" t="s">
        <v>86</v>
      </c>
      <c r="C29" s="633"/>
      <c r="D29" s="634"/>
      <c r="E29" s="629" t="s">
        <v>341</v>
      </c>
      <c r="F29" s="630"/>
      <c r="G29" s="630"/>
      <c r="H29" s="630"/>
      <c r="I29" s="630"/>
      <c r="J29" s="630"/>
      <c r="K29" s="630"/>
      <c r="L29" s="631"/>
      <c r="M29" s="3" t="s">
        <v>22</v>
      </c>
      <c r="N29" s="94" t="s">
        <v>334</v>
      </c>
      <c r="O29" s="94"/>
      <c r="P29" s="94"/>
      <c r="Q29" s="93" t="s">
        <v>22</v>
      </c>
      <c r="R29" s="262" t="s">
        <v>343</v>
      </c>
      <c r="S29" s="227"/>
      <c r="T29" s="262"/>
      <c r="U29" s="262"/>
      <c r="V29" s="262"/>
      <c r="W29" s="263"/>
      <c r="X29" s="263"/>
      <c r="Y29" s="263"/>
      <c r="Z29" s="263"/>
      <c r="AA29" s="264"/>
      <c r="AB29" s="95" t="s">
        <v>22</v>
      </c>
      <c r="AC29" s="12" t="s">
        <v>28</v>
      </c>
      <c r="AD29" s="12"/>
      <c r="AE29" s="13"/>
      <c r="AF29" s="286"/>
      <c r="AG29" s="287"/>
      <c r="AH29" s="288"/>
    </row>
    <row r="30" spans="1:34" ht="14.25" customHeight="1" x14ac:dyDescent="0.15">
      <c r="A30" s="171"/>
      <c r="B30" s="635"/>
      <c r="C30" s="636"/>
      <c r="D30" s="637"/>
      <c r="E30" s="617" t="s">
        <v>21</v>
      </c>
      <c r="F30" s="618"/>
      <c r="G30" s="619"/>
      <c r="H30" s="623" t="s">
        <v>318</v>
      </c>
      <c r="I30" s="624"/>
      <c r="J30" s="624"/>
      <c r="K30" s="624"/>
      <c r="L30" s="625"/>
      <c r="M30" s="236" t="str">
        <f>IF(M29="■","■","□")</f>
        <v>□</v>
      </c>
      <c r="N30" s="237" t="s">
        <v>87</v>
      </c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44"/>
      <c r="AB30" s="7" t="s">
        <v>22</v>
      </c>
      <c r="AC30" s="8" t="s">
        <v>30</v>
      </c>
      <c r="AD30" s="8"/>
      <c r="AE30" s="9"/>
      <c r="AF30" s="284"/>
      <c r="AG30" s="268"/>
      <c r="AH30" s="285"/>
    </row>
    <row r="31" spans="1:34" ht="14.25" customHeight="1" x14ac:dyDescent="0.15">
      <c r="A31" s="171"/>
      <c r="B31" s="635"/>
      <c r="C31" s="636"/>
      <c r="D31" s="637"/>
      <c r="E31" s="617"/>
      <c r="F31" s="618"/>
      <c r="G31" s="619"/>
      <c r="H31" s="623"/>
      <c r="I31" s="624"/>
      <c r="J31" s="624"/>
      <c r="K31" s="624"/>
      <c r="L31" s="625"/>
      <c r="M31" s="258"/>
      <c r="N31" s="171"/>
      <c r="O31" s="171"/>
      <c r="P31" s="171"/>
      <c r="Q31" s="171"/>
      <c r="R31" s="171"/>
      <c r="S31" s="171"/>
      <c r="T31" s="171"/>
      <c r="U31" s="174"/>
      <c r="V31" s="171"/>
      <c r="W31" s="171"/>
      <c r="X31" s="171"/>
      <c r="Y31" s="171"/>
      <c r="Z31" s="171"/>
      <c r="AA31" s="234"/>
      <c r="AB31" s="7" t="s">
        <v>22</v>
      </c>
      <c r="AC31" s="8"/>
      <c r="AD31" s="8"/>
      <c r="AE31" s="9"/>
      <c r="AF31" s="284"/>
      <c r="AG31" s="268"/>
      <c r="AH31" s="285"/>
    </row>
    <row r="32" spans="1:34" ht="14.25" customHeight="1" x14ac:dyDescent="0.15">
      <c r="A32" s="171"/>
      <c r="B32" s="545" t="str">
        <f>IF(M11="■","選択","")</f>
        <v/>
      </c>
      <c r="C32" s="546"/>
      <c r="D32" s="547"/>
      <c r="E32" s="620"/>
      <c r="F32" s="621"/>
      <c r="G32" s="622"/>
      <c r="H32" s="626"/>
      <c r="I32" s="627"/>
      <c r="J32" s="627"/>
      <c r="K32" s="627"/>
      <c r="L32" s="628"/>
      <c r="M32" s="259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1"/>
      <c r="AB32" s="14"/>
      <c r="AC32" s="15"/>
      <c r="AD32" s="15"/>
      <c r="AE32" s="16"/>
      <c r="AF32" s="284"/>
      <c r="AG32" s="268"/>
      <c r="AH32" s="285"/>
    </row>
    <row r="33" spans="1:34" ht="14.1" customHeight="1" x14ac:dyDescent="0.15">
      <c r="A33" s="171"/>
      <c r="B33" s="228"/>
      <c r="C33" s="229"/>
      <c r="D33" s="644" t="s">
        <v>31</v>
      </c>
      <c r="E33" s="646" t="s">
        <v>260</v>
      </c>
      <c r="F33" s="647"/>
      <c r="G33" s="647"/>
      <c r="H33" s="647"/>
      <c r="I33" s="647"/>
      <c r="J33" s="647"/>
      <c r="K33" s="647"/>
      <c r="L33" s="647"/>
      <c r="M33" s="236" t="str">
        <f>IF(M29="■","■","□")</f>
        <v>□</v>
      </c>
      <c r="N33" s="237" t="s">
        <v>340</v>
      </c>
      <c r="O33" s="237"/>
      <c r="P33" s="237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234"/>
      <c r="AB33" s="7" t="s">
        <v>22</v>
      </c>
      <c r="AC33" s="17" t="s">
        <v>26</v>
      </c>
      <c r="AD33" s="17"/>
      <c r="AE33" s="18"/>
      <c r="AF33" s="289"/>
      <c r="AG33" s="290"/>
      <c r="AH33" s="291"/>
    </row>
    <row r="34" spans="1:34" ht="14.1" customHeight="1" x14ac:dyDescent="0.15">
      <c r="A34" s="171"/>
      <c r="B34" s="228"/>
      <c r="C34" s="229"/>
      <c r="D34" s="645"/>
      <c r="E34" s="648"/>
      <c r="F34" s="648"/>
      <c r="G34" s="648"/>
      <c r="H34" s="648"/>
      <c r="I34" s="648"/>
      <c r="J34" s="648"/>
      <c r="K34" s="648"/>
      <c r="L34" s="648"/>
      <c r="M34" s="265" t="str">
        <f>IF(Q29="■","■","□")</f>
        <v>□</v>
      </c>
      <c r="N34" s="246" t="s">
        <v>344</v>
      </c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7"/>
      <c r="AB34" s="7" t="s">
        <v>22</v>
      </c>
      <c r="AC34" s="8" t="s">
        <v>265</v>
      </c>
      <c r="AD34" s="8"/>
      <c r="AE34" s="9"/>
      <c r="AF34" s="284"/>
      <c r="AG34" s="268"/>
      <c r="AH34" s="285"/>
    </row>
    <row r="35" spans="1:34" ht="14.1" customHeight="1" x14ac:dyDescent="0.15">
      <c r="A35" s="171"/>
      <c r="B35" s="228"/>
      <c r="C35" s="229"/>
      <c r="D35" s="645"/>
      <c r="E35" s="593" t="s">
        <v>266</v>
      </c>
      <c r="F35" s="594"/>
      <c r="G35" s="649"/>
      <c r="H35" s="593" t="s">
        <v>267</v>
      </c>
      <c r="I35" s="594"/>
      <c r="J35" s="594"/>
      <c r="K35" s="594"/>
      <c r="L35" s="595"/>
      <c r="M35" s="236" t="str">
        <f>IF(M29="■","■","□")</f>
        <v>□</v>
      </c>
      <c r="N35" s="171" t="s">
        <v>264</v>
      </c>
      <c r="O35" s="171"/>
      <c r="P35" s="171"/>
      <c r="Q35" s="171"/>
      <c r="R35" s="171"/>
      <c r="S35" s="171"/>
      <c r="T35" s="173"/>
      <c r="U35" s="171"/>
      <c r="V35" s="171"/>
      <c r="W35" s="173"/>
      <c r="X35" s="171"/>
      <c r="Y35" s="171"/>
      <c r="Z35" s="171"/>
      <c r="AA35" s="234"/>
      <c r="AB35" s="6" t="s">
        <v>22</v>
      </c>
      <c r="AC35" s="8" t="s">
        <v>319</v>
      </c>
      <c r="AD35" s="8"/>
      <c r="AE35" s="9"/>
      <c r="AF35" s="284"/>
      <c r="AG35" s="268"/>
      <c r="AH35" s="285"/>
    </row>
    <row r="36" spans="1:34" ht="14.1" customHeight="1" x14ac:dyDescent="0.15">
      <c r="A36" s="171"/>
      <c r="B36" s="228"/>
      <c r="C36" s="229"/>
      <c r="D36" s="645"/>
      <c r="E36" s="596"/>
      <c r="F36" s="597"/>
      <c r="G36" s="650"/>
      <c r="H36" s="596"/>
      <c r="I36" s="597"/>
      <c r="J36" s="597"/>
      <c r="K36" s="597"/>
      <c r="L36" s="598"/>
      <c r="M36" s="265" t="str">
        <f>IF(Q29="■","■","□")</f>
        <v>□</v>
      </c>
      <c r="N36" s="246" t="s">
        <v>344</v>
      </c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7"/>
      <c r="AB36" s="6" t="s">
        <v>22</v>
      </c>
      <c r="AC36" s="8" t="s">
        <v>269</v>
      </c>
      <c r="AD36" s="8"/>
      <c r="AE36" s="9"/>
      <c r="AF36" s="284"/>
      <c r="AG36" s="268"/>
      <c r="AH36" s="285"/>
    </row>
    <row r="37" spans="1:34" ht="14.1" customHeight="1" x14ac:dyDescent="0.15">
      <c r="A37" s="171"/>
      <c r="B37" s="228"/>
      <c r="C37" s="229"/>
      <c r="D37" s="645"/>
      <c r="E37" s="593" t="s">
        <v>270</v>
      </c>
      <c r="F37" s="594"/>
      <c r="G37" s="649"/>
      <c r="H37" s="652" t="s">
        <v>320</v>
      </c>
      <c r="I37" s="615"/>
      <c r="J37" s="615"/>
      <c r="K37" s="615"/>
      <c r="L37" s="616"/>
      <c r="M37" s="236" t="str">
        <f>IF(M29="■","■","□")</f>
        <v>□</v>
      </c>
      <c r="N37" s="171" t="s">
        <v>321</v>
      </c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234"/>
      <c r="AB37" s="7" t="s">
        <v>22</v>
      </c>
      <c r="AC37" s="8"/>
      <c r="AD37" s="8"/>
      <c r="AE37" s="9"/>
      <c r="AF37" s="284"/>
      <c r="AG37" s="268"/>
      <c r="AH37" s="285"/>
    </row>
    <row r="38" spans="1:34" ht="14.1" customHeight="1" x14ac:dyDescent="0.15">
      <c r="A38" s="171"/>
      <c r="B38" s="228"/>
      <c r="C38" s="229"/>
      <c r="D38" s="645"/>
      <c r="E38" s="599"/>
      <c r="F38" s="600"/>
      <c r="G38" s="651"/>
      <c r="H38" s="653"/>
      <c r="I38" s="639"/>
      <c r="J38" s="639"/>
      <c r="K38" s="639"/>
      <c r="L38" s="640"/>
      <c r="M38" s="236" t="str">
        <f>IF(Q29="■","■","□")</f>
        <v>□</v>
      </c>
      <c r="N38" s="171" t="s">
        <v>344</v>
      </c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9"/>
      <c r="AB38" s="7" t="s">
        <v>22</v>
      </c>
      <c r="AC38" s="8"/>
      <c r="AD38" s="8"/>
      <c r="AE38" s="9"/>
      <c r="AF38" s="284"/>
      <c r="AG38" s="268"/>
      <c r="AH38" s="285"/>
    </row>
    <row r="39" spans="1:34" ht="14.1" customHeight="1" x14ac:dyDescent="0.15">
      <c r="A39" s="171"/>
      <c r="B39" s="228"/>
      <c r="C39" s="229"/>
      <c r="D39" s="645"/>
      <c r="E39" s="599"/>
      <c r="F39" s="600"/>
      <c r="G39" s="651"/>
      <c r="H39" s="653"/>
      <c r="I39" s="639"/>
      <c r="J39" s="639"/>
      <c r="K39" s="639"/>
      <c r="L39" s="640"/>
      <c r="M39" s="259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1"/>
      <c r="AB39" s="7" t="s">
        <v>22</v>
      </c>
      <c r="AC39" s="8"/>
      <c r="AD39" s="8"/>
      <c r="AE39" s="9"/>
      <c r="AF39" s="284"/>
      <c r="AG39" s="268"/>
      <c r="AH39" s="285"/>
    </row>
    <row r="40" spans="1:34" ht="14.1" customHeight="1" x14ac:dyDescent="0.15">
      <c r="A40" s="171"/>
      <c r="B40" s="270"/>
      <c r="C40" s="271"/>
      <c r="D40" s="644" t="s">
        <v>32</v>
      </c>
      <c r="E40" s="599" t="s">
        <v>322</v>
      </c>
      <c r="F40" s="600"/>
      <c r="G40" s="651"/>
      <c r="H40" s="599" t="s">
        <v>323</v>
      </c>
      <c r="I40" s="600"/>
      <c r="J40" s="600"/>
      <c r="K40" s="600"/>
      <c r="L40" s="601"/>
      <c r="M40" s="272" t="str">
        <f>IF(M29="■","■","□")</f>
        <v>□</v>
      </c>
      <c r="N40" s="273" t="s">
        <v>264</v>
      </c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4"/>
      <c r="AB40" s="19" t="s">
        <v>22</v>
      </c>
      <c r="AC40" s="17" t="s">
        <v>26</v>
      </c>
      <c r="AD40" s="17"/>
      <c r="AE40" s="18"/>
      <c r="AF40" s="289"/>
      <c r="AG40" s="290"/>
      <c r="AH40" s="291"/>
    </row>
    <row r="41" spans="1:34" ht="14.1" customHeight="1" x14ac:dyDescent="0.15">
      <c r="A41" s="171"/>
      <c r="B41" s="270"/>
      <c r="C41" s="271"/>
      <c r="D41" s="645"/>
      <c r="E41" s="596"/>
      <c r="F41" s="597"/>
      <c r="G41" s="650"/>
      <c r="H41" s="596"/>
      <c r="I41" s="597"/>
      <c r="J41" s="597"/>
      <c r="K41" s="597"/>
      <c r="L41" s="598"/>
      <c r="M41" s="265" t="str">
        <f>IF(M36="■","■","□")</f>
        <v>□</v>
      </c>
      <c r="N41" s="246" t="s">
        <v>344</v>
      </c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7"/>
      <c r="AB41" s="7" t="s">
        <v>22</v>
      </c>
      <c r="AC41" s="8" t="s">
        <v>314</v>
      </c>
      <c r="AD41" s="8"/>
      <c r="AE41" s="9"/>
      <c r="AF41" s="284"/>
      <c r="AG41" s="268"/>
      <c r="AH41" s="285"/>
    </row>
    <row r="42" spans="1:34" ht="14.1" customHeight="1" x14ac:dyDescent="0.15">
      <c r="A42" s="171"/>
      <c r="B42" s="275"/>
      <c r="C42" s="171"/>
      <c r="D42" s="645"/>
      <c r="E42" s="593" t="s">
        <v>271</v>
      </c>
      <c r="F42" s="594"/>
      <c r="G42" s="649"/>
      <c r="H42" s="593" t="s">
        <v>76</v>
      </c>
      <c r="I42" s="594"/>
      <c r="J42" s="594"/>
      <c r="K42" s="594"/>
      <c r="L42" s="595"/>
      <c r="M42" s="236" t="str">
        <f>IF(M29="■","■","□")</f>
        <v>□</v>
      </c>
      <c r="N42" s="171" t="s">
        <v>264</v>
      </c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234"/>
      <c r="AB42" s="7" t="s">
        <v>22</v>
      </c>
      <c r="AC42" s="8" t="s">
        <v>324</v>
      </c>
      <c r="AD42" s="8"/>
      <c r="AE42" s="9"/>
      <c r="AF42" s="284"/>
      <c r="AG42" s="268"/>
      <c r="AH42" s="285"/>
    </row>
    <row r="43" spans="1:34" ht="14.1" customHeight="1" x14ac:dyDescent="0.15">
      <c r="A43" s="171"/>
      <c r="B43" s="275"/>
      <c r="C43" s="171"/>
      <c r="D43" s="654"/>
      <c r="E43" s="599"/>
      <c r="F43" s="600"/>
      <c r="G43" s="651"/>
      <c r="H43" s="599"/>
      <c r="I43" s="600"/>
      <c r="J43" s="600"/>
      <c r="K43" s="600"/>
      <c r="L43" s="601"/>
      <c r="M43" s="265" t="str">
        <f>IF(M38="■","■","□")</f>
        <v>□</v>
      </c>
      <c r="N43" s="246" t="s">
        <v>344</v>
      </c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76"/>
      <c r="AB43" s="14" t="s">
        <v>263</v>
      </c>
      <c r="AC43" s="15"/>
      <c r="AD43" s="15"/>
      <c r="AE43" s="16"/>
      <c r="AF43" s="292"/>
      <c r="AG43" s="293"/>
      <c r="AH43" s="294"/>
    </row>
    <row r="44" spans="1:34" ht="14.1" customHeight="1" x14ac:dyDescent="0.15">
      <c r="A44" s="171"/>
      <c r="B44" s="275"/>
      <c r="C44" s="171"/>
      <c r="D44" s="644" t="s">
        <v>33</v>
      </c>
      <c r="E44" s="593" t="s">
        <v>190</v>
      </c>
      <c r="F44" s="594"/>
      <c r="G44" s="649"/>
      <c r="H44" s="593" t="s">
        <v>272</v>
      </c>
      <c r="I44" s="594"/>
      <c r="J44" s="594"/>
      <c r="K44" s="594"/>
      <c r="L44" s="595"/>
      <c r="M44" s="272" t="str">
        <f>IF(M29="■","■","□")</f>
        <v>□</v>
      </c>
      <c r="N44" s="273" t="s">
        <v>264</v>
      </c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34"/>
      <c r="AB44" s="19" t="s">
        <v>22</v>
      </c>
      <c r="AC44" s="17" t="s">
        <v>26</v>
      </c>
      <c r="AD44" s="17"/>
      <c r="AE44" s="18"/>
      <c r="AF44" s="284"/>
      <c r="AG44" s="268"/>
      <c r="AH44" s="285"/>
    </row>
    <row r="45" spans="1:34" ht="14.1" customHeight="1" x14ac:dyDescent="0.15">
      <c r="A45" s="171"/>
      <c r="B45" s="275"/>
      <c r="C45" s="171"/>
      <c r="D45" s="645"/>
      <c r="E45" s="655"/>
      <c r="F45" s="656"/>
      <c r="G45" s="657"/>
      <c r="H45" s="655"/>
      <c r="I45" s="656"/>
      <c r="J45" s="656"/>
      <c r="K45" s="656"/>
      <c r="L45" s="658"/>
      <c r="M45" s="265" t="str">
        <f>IF(Q29="■","■","□")</f>
        <v>□</v>
      </c>
      <c r="N45" s="246" t="s">
        <v>344</v>
      </c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7"/>
      <c r="AB45" s="7" t="s">
        <v>22</v>
      </c>
      <c r="AC45" s="8" t="s">
        <v>325</v>
      </c>
      <c r="AD45" s="8"/>
      <c r="AE45" s="9"/>
      <c r="AF45" s="284"/>
      <c r="AG45" s="268"/>
      <c r="AH45" s="285"/>
    </row>
    <row r="46" spans="1:34" ht="14.1" customHeight="1" x14ac:dyDescent="0.15">
      <c r="A46" s="171"/>
      <c r="B46" s="275"/>
      <c r="C46" s="171"/>
      <c r="D46" s="645"/>
      <c r="E46" s="659" t="s">
        <v>273</v>
      </c>
      <c r="F46" s="660"/>
      <c r="G46" s="661"/>
      <c r="H46" s="659" t="s">
        <v>326</v>
      </c>
      <c r="I46" s="660"/>
      <c r="J46" s="660"/>
      <c r="K46" s="660"/>
      <c r="L46" s="661"/>
      <c r="M46" s="243" t="str">
        <f>IF(M29="■","■","□")</f>
        <v>□</v>
      </c>
      <c r="N46" s="237" t="s">
        <v>264</v>
      </c>
      <c r="O46" s="237"/>
      <c r="P46" s="237"/>
      <c r="Q46" s="237"/>
      <c r="R46" s="237"/>
      <c r="S46" s="237"/>
      <c r="T46" s="277"/>
      <c r="U46" s="237"/>
      <c r="V46" s="237"/>
      <c r="W46" s="277"/>
      <c r="X46" s="237"/>
      <c r="Y46" s="237"/>
      <c r="Z46" s="237"/>
      <c r="AA46" s="244"/>
      <c r="AB46" s="7" t="s">
        <v>22</v>
      </c>
      <c r="AC46" s="8" t="s">
        <v>268</v>
      </c>
      <c r="AD46" s="8"/>
      <c r="AE46" s="9"/>
      <c r="AF46" s="284"/>
      <c r="AG46" s="268"/>
      <c r="AH46" s="285"/>
    </row>
    <row r="47" spans="1:34" ht="14.1" customHeight="1" x14ac:dyDescent="0.15">
      <c r="A47" s="171"/>
      <c r="B47" s="275"/>
      <c r="C47" s="171"/>
      <c r="D47" s="654"/>
      <c r="E47" s="662"/>
      <c r="F47" s="663"/>
      <c r="G47" s="664"/>
      <c r="H47" s="662"/>
      <c r="I47" s="663"/>
      <c r="J47" s="663"/>
      <c r="K47" s="663"/>
      <c r="L47" s="664"/>
      <c r="M47" s="265" t="str">
        <f>IF(Q29="■","■","□")</f>
        <v>□</v>
      </c>
      <c r="N47" s="246" t="s">
        <v>344</v>
      </c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7"/>
      <c r="AB47" s="7" t="s">
        <v>22</v>
      </c>
      <c r="AC47" s="8"/>
      <c r="AD47" s="8"/>
      <c r="AE47" s="9"/>
      <c r="AF47" s="284"/>
      <c r="AG47" s="268"/>
      <c r="AH47" s="285"/>
    </row>
    <row r="48" spans="1:34" ht="14.1" customHeight="1" x14ac:dyDescent="0.15">
      <c r="A48" s="171"/>
      <c r="B48" s="275"/>
      <c r="C48" s="171"/>
      <c r="D48" s="644" t="s">
        <v>34</v>
      </c>
      <c r="E48" s="668" t="s">
        <v>197</v>
      </c>
      <c r="F48" s="647"/>
      <c r="G48" s="682"/>
      <c r="H48" s="647" t="s">
        <v>274</v>
      </c>
      <c r="I48" s="647"/>
      <c r="J48" s="647"/>
      <c r="K48" s="647"/>
      <c r="L48" s="647"/>
      <c r="M48" s="272" t="str">
        <f>IF(M29="■","■","□")</f>
        <v>□</v>
      </c>
      <c r="N48" s="273" t="s">
        <v>264</v>
      </c>
      <c r="O48" s="194"/>
      <c r="P48" s="194"/>
      <c r="Q48" s="194"/>
      <c r="R48" s="194"/>
      <c r="S48" s="194"/>
      <c r="T48" s="278"/>
      <c r="U48" s="273"/>
      <c r="V48" s="194"/>
      <c r="W48" s="194"/>
      <c r="X48" s="194"/>
      <c r="Y48" s="194"/>
      <c r="Z48" s="194"/>
      <c r="AA48" s="274"/>
      <c r="AB48" s="19" t="s">
        <v>22</v>
      </c>
      <c r="AC48" s="17" t="s">
        <v>26</v>
      </c>
      <c r="AD48" s="17"/>
      <c r="AE48" s="18"/>
      <c r="AF48" s="289"/>
      <c r="AG48" s="290"/>
      <c r="AH48" s="291"/>
    </row>
    <row r="49" spans="1:34" ht="14.1" customHeight="1" x14ac:dyDescent="0.15">
      <c r="A49" s="171"/>
      <c r="B49" s="275"/>
      <c r="C49" s="171"/>
      <c r="D49" s="645"/>
      <c r="E49" s="685"/>
      <c r="F49" s="683"/>
      <c r="G49" s="684"/>
      <c r="H49" s="648"/>
      <c r="I49" s="648"/>
      <c r="J49" s="648"/>
      <c r="K49" s="648"/>
      <c r="L49" s="648"/>
      <c r="M49" s="265" t="str">
        <f>IF(Q29="■","■","□")</f>
        <v>□</v>
      </c>
      <c r="N49" s="246" t="s">
        <v>344</v>
      </c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7"/>
      <c r="AB49" s="7" t="s">
        <v>327</v>
      </c>
      <c r="AC49" s="8" t="s">
        <v>265</v>
      </c>
      <c r="AD49" s="8"/>
      <c r="AE49" s="9"/>
      <c r="AF49" s="284"/>
      <c r="AG49" s="268"/>
      <c r="AH49" s="285"/>
    </row>
    <row r="50" spans="1:34" ht="14.1" customHeight="1" x14ac:dyDescent="0.15">
      <c r="A50" s="171"/>
      <c r="B50" s="275"/>
      <c r="C50" s="171"/>
      <c r="D50" s="645"/>
      <c r="E50" s="685"/>
      <c r="F50" s="683"/>
      <c r="G50" s="684"/>
      <c r="H50" s="683" t="s">
        <v>68</v>
      </c>
      <c r="I50" s="683"/>
      <c r="J50" s="683"/>
      <c r="K50" s="683"/>
      <c r="L50" s="683"/>
      <c r="M50" s="243" t="str">
        <f>IF(M29="■","■","□")</f>
        <v>□</v>
      </c>
      <c r="N50" s="237" t="s">
        <v>264</v>
      </c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79"/>
      <c r="AB50" s="7" t="s">
        <v>263</v>
      </c>
      <c r="AC50" s="8" t="s">
        <v>324</v>
      </c>
      <c r="AD50" s="8"/>
      <c r="AE50" s="9"/>
      <c r="AF50" s="284"/>
      <c r="AG50" s="268"/>
      <c r="AH50" s="285"/>
    </row>
    <row r="51" spans="1:34" ht="14.1" customHeight="1" x14ac:dyDescent="0.15">
      <c r="A51" s="171"/>
      <c r="B51" s="275"/>
      <c r="C51" s="171"/>
      <c r="D51" s="645"/>
      <c r="E51" s="685"/>
      <c r="F51" s="683"/>
      <c r="G51" s="684"/>
      <c r="H51" s="648"/>
      <c r="I51" s="648"/>
      <c r="J51" s="648"/>
      <c r="K51" s="648"/>
      <c r="L51" s="648"/>
      <c r="M51" s="265" t="str">
        <f>IF(Q29="■","■","□")</f>
        <v>□</v>
      </c>
      <c r="N51" s="246" t="s">
        <v>344</v>
      </c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7"/>
      <c r="AB51" s="7" t="s">
        <v>313</v>
      </c>
      <c r="AC51" s="8"/>
      <c r="AD51" s="8"/>
      <c r="AE51" s="9"/>
      <c r="AF51" s="284"/>
      <c r="AG51" s="268"/>
      <c r="AH51" s="285"/>
    </row>
    <row r="52" spans="1:34" ht="14.1" customHeight="1" x14ac:dyDescent="0.15">
      <c r="A52" s="171"/>
      <c r="B52" s="275"/>
      <c r="C52" s="171"/>
      <c r="D52" s="645"/>
      <c r="E52" s="685"/>
      <c r="F52" s="683"/>
      <c r="G52" s="684"/>
      <c r="H52" s="659" t="s">
        <v>35</v>
      </c>
      <c r="I52" s="660"/>
      <c r="J52" s="660"/>
      <c r="K52" s="660"/>
      <c r="L52" s="661"/>
      <c r="M52" s="243" t="str">
        <f>IF(M29="■","■","□")</f>
        <v>□</v>
      </c>
      <c r="N52" s="237" t="s">
        <v>264</v>
      </c>
      <c r="O52" s="179"/>
      <c r="P52" s="179"/>
      <c r="Q52" s="179"/>
      <c r="R52" s="179"/>
      <c r="S52" s="179"/>
      <c r="T52" s="277"/>
      <c r="U52" s="237"/>
      <c r="V52" s="179"/>
      <c r="W52" s="179"/>
      <c r="X52" s="179"/>
      <c r="Y52" s="179"/>
      <c r="Z52" s="179"/>
      <c r="AA52" s="280"/>
      <c r="AB52" s="7"/>
      <c r="AC52" s="8"/>
      <c r="AD52" s="8"/>
      <c r="AE52" s="9"/>
      <c r="AF52" s="284"/>
      <c r="AG52" s="268"/>
      <c r="AH52" s="285"/>
    </row>
    <row r="53" spans="1:34" ht="14.1" customHeight="1" x14ac:dyDescent="0.15">
      <c r="A53" s="171"/>
      <c r="B53" s="275"/>
      <c r="C53" s="171"/>
      <c r="D53" s="645"/>
      <c r="E53" s="685"/>
      <c r="F53" s="683"/>
      <c r="G53" s="684"/>
      <c r="H53" s="669"/>
      <c r="I53" s="648"/>
      <c r="J53" s="648"/>
      <c r="K53" s="648"/>
      <c r="L53" s="686"/>
      <c r="M53" s="265" t="str">
        <f>IF(Q29="■","■","□")</f>
        <v>□</v>
      </c>
      <c r="N53" s="246" t="s">
        <v>344</v>
      </c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7"/>
      <c r="AB53" s="7"/>
      <c r="AC53" s="8"/>
      <c r="AD53" s="8"/>
      <c r="AE53" s="9"/>
      <c r="AF53" s="284"/>
      <c r="AG53" s="268"/>
      <c r="AH53" s="285"/>
    </row>
    <row r="54" spans="1:34" ht="14.1" customHeight="1" x14ac:dyDescent="0.15">
      <c r="A54" s="171"/>
      <c r="B54" s="275"/>
      <c r="C54" s="171"/>
      <c r="D54" s="645"/>
      <c r="E54" s="685"/>
      <c r="F54" s="683"/>
      <c r="G54" s="684"/>
      <c r="H54" s="659" t="s">
        <v>275</v>
      </c>
      <c r="I54" s="660"/>
      <c r="J54" s="660"/>
      <c r="K54" s="660"/>
      <c r="L54" s="661"/>
      <c r="M54" s="243" t="str">
        <f>IF(M29="■","■","□")</f>
        <v>□</v>
      </c>
      <c r="N54" s="237" t="s">
        <v>328</v>
      </c>
      <c r="O54" s="171"/>
      <c r="P54" s="171"/>
      <c r="Q54" s="171"/>
      <c r="R54" s="173"/>
      <c r="S54" s="171"/>
      <c r="T54" s="171"/>
      <c r="U54" s="171"/>
      <c r="V54" s="173"/>
      <c r="W54" s="171"/>
      <c r="X54" s="171"/>
      <c r="Y54" s="171"/>
      <c r="Z54" s="171"/>
      <c r="AA54" s="234"/>
      <c r="AB54" s="7"/>
      <c r="AC54" s="8"/>
      <c r="AD54" s="8"/>
      <c r="AE54" s="9"/>
      <c r="AF54" s="284"/>
      <c r="AG54" s="268"/>
      <c r="AH54" s="285"/>
    </row>
    <row r="55" spans="1:34" ht="14.1" customHeight="1" x14ac:dyDescent="0.15">
      <c r="A55" s="171"/>
      <c r="B55" s="275"/>
      <c r="C55" s="171"/>
      <c r="D55" s="645"/>
      <c r="E55" s="685"/>
      <c r="F55" s="683"/>
      <c r="G55" s="684"/>
      <c r="H55" s="685"/>
      <c r="I55" s="683"/>
      <c r="J55" s="683"/>
      <c r="K55" s="683"/>
      <c r="L55" s="684"/>
      <c r="M55" s="265" t="str">
        <f>IF(Q29="■","■","□")</f>
        <v>□</v>
      </c>
      <c r="N55" s="246" t="s">
        <v>344</v>
      </c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7"/>
      <c r="AB55" s="7"/>
      <c r="AC55" s="8"/>
      <c r="AD55" s="8"/>
      <c r="AE55" s="9"/>
      <c r="AF55" s="284"/>
      <c r="AG55" s="268"/>
      <c r="AH55" s="285"/>
    </row>
    <row r="56" spans="1:34" ht="14.1" customHeight="1" x14ac:dyDescent="0.15">
      <c r="A56" s="171"/>
      <c r="B56" s="275"/>
      <c r="C56" s="171"/>
      <c r="D56" s="645"/>
      <c r="E56" s="685"/>
      <c r="F56" s="683"/>
      <c r="G56" s="684"/>
      <c r="H56" s="659" t="s">
        <v>36</v>
      </c>
      <c r="I56" s="660"/>
      <c r="J56" s="660"/>
      <c r="K56" s="660"/>
      <c r="L56" s="661"/>
      <c r="M56" s="243" t="str">
        <f>IF(M29="■","■","□")</f>
        <v>□</v>
      </c>
      <c r="N56" s="237" t="s">
        <v>312</v>
      </c>
      <c r="O56" s="237"/>
      <c r="P56" s="237"/>
      <c r="Q56" s="237"/>
      <c r="R56" s="277"/>
      <c r="S56" s="237"/>
      <c r="T56" s="237"/>
      <c r="U56" s="237"/>
      <c r="V56" s="277"/>
      <c r="W56" s="237"/>
      <c r="X56" s="237"/>
      <c r="Y56" s="237"/>
      <c r="Z56" s="237"/>
      <c r="AA56" s="244"/>
      <c r="AB56" s="7"/>
      <c r="AC56" s="8"/>
      <c r="AD56" s="8"/>
      <c r="AE56" s="9"/>
      <c r="AF56" s="284"/>
      <c r="AG56" s="268"/>
      <c r="AH56" s="285"/>
    </row>
    <row r="57" spans="1:34" ht="14.1" customHeight="1" x14ac:dyDescent="0.15">
      <c r="A57" s="171"/>
      <c r="B57" s="275"/>
      <c r="C57" s="171"/>
      <c r="D57" s="645"/>
      <c r="E57" s="669"/>
      <c r="F57" s="648"/>
      <c r="G57" s="686"/>
      <c r="H57" s="685"/>
      <c r="I57" s="683"/>
      <c r="J57" s="683"/>
      <c r="K57" s="683"/>
      <c r="L57" s="684"/>
      <c r="M57" s="265" t="str">
        <f>IF(Q29="■","■","□")</f>
        <v>□</v>
      </c>
      <c r="N57" s="246" t="s">
        <v>344</v>
      </c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7"/>
      <c r="AB57" s="7"/>
      <c r="AC57" s="8"/>
      <c r="AD57" s="8"/>
      <c r="AE57" s="9"/>
      <c r="AF57" s="284"/>
      <c r="AG57" s="268"/>
      <c r="AH57" s="285"/>
    </row>
    <row r="58" spans="1:34" ht="14.1" customHeight="1" x14ac:dyDescent="0.15">
      <c r="A58" s="171"/>
      <c r="B58" s="275"/>
      <c r="C58" s="171"/>
      <c r="D58" s="645"/>
      <c r="E58" s="659" t="s">
        <v>261</v>
      </c>
      <c r="F58" s="660"/>
      <c r="G58" s="661"/>
      <c r="H58" s="659" t="s">
        <v>276</v>
      </c>
      <c r="I58" s="660"/>
      <c r="J58" s="660"/>
      <c r="K58" s="660"/>
      <c r="L58" s="661"/>
      <c r="M58" s="243" t="str">
        <f>IF(M29="■","■","□")</f>
        <v>□</v>
      </c>
      <c r="N58" s="237" t="s">
        <v>329</v>
      </c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44"/>
      <c r="AB58" s="7"/>
      <c r="AC58" s="8"/>
      <c r="AD58" s="8"/>
      <c r="AE58" s="9"/>
      <c r="AF58" s="284"/>
      <c r="AG58" s="268"/>
      <c r="AH58" s="285"/>
    </row>
    <row r="59" spans="1:34" ht="14.1" customHeight="1" x14ac:dyDescent="0.15">
      <c r="A59" s="171"/>
      <c r="B59" s="275"/>
      <c r="C59" s="171"/>
      <c r="D59" s="654"/>
      <c r="E59" s="662"/>
      <c r="F59" s="663"/>
      <c r="G59" s="664"/>
      <c r="H59" s="662"/>
      <c r="I59" s="663"/>
      <c r="J59" s="663"/>
      <c r="K59" s="663"/>
      <c r="L59" s="664"/>
      <c r="M59" s="265" t="str">
        <f>IF(Q29="■","■","□")</f>
        <v>□</v>
      </c>
      <c r="N59" s="246" t="s">
        <v>344</v>
      </c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7"/>
      <c r="AB59" s="14"/>
      <c r="AC59" s="15"/>
      <c r="AD59" s="15"/>
      <c r="AE59" s="16"/>
      <c r="AF59" s="292"/>
      <c r="AG59" s="293"/>
      <c r="AH59" s="294"/>
    </row>
    <row r="60" spans="1:34" ht="14.1" customHeight="1" x14ac:dyDescent="0.15">
      <c r="A60" s="171"/>
      <c r="B60" s="275"/>
      <c r="C60" s="171"/>
      <c r="D60" s="644" t="s">
        <v>43</v>
      </c>
      <c r="E60" s="647" t="s">
        <v>43</v>
      </c>
      <c r="F60" s="647"/>
      <c r="G60" s="682"/>
      <c r="H60" s="668" t="s">
        <v>44</v>
      </c>
      <c r="I60" s="647"/>
      <c r="J60" s="647"/>
      <c r="K60" s="647"/>
      <c r="L60" s="682"/>
      <c r="M60" s="278" t="str">
        <f>IF(M29="■","■","□")</f>
        <v>□</v>
      </c>
      <c r="N60" s="273" t="s">
        <v>264</v>
      </c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4"/>
      <c r="AB60" s="19" t="s">
        <v>22</v>
      </c>
      <c r="AC60" s="17" t="s">
        <v>26</v>
      </c>
      <c r="AD60" s="8"/>
      <c r="AE60" s="9"/>
      <c r="AF60" s="171"/>
      <c r="AG60" s="171"/>
      <c r="AH60" s="295"/>
    </row>
    <row r="61" spans="1:34" ht="14.1" customHeight="1" x14ac:dyDescent="0.15">
      <c r="A61" s="171"/>
      <c r="B61" s="275"/>
      <c r="C61" s="171"/>
      <c r="D61" s="645"/>
      <c r="E61" s="683"/>
      <c r="F61" s="683"/>
      <c r="G61" s="684"/>
      <c r="H61" s="685"/>
      <c r="I61" s="683"/>
      <c r="J61" s="683"/>
      <c r="K61" s="683"/>
      <c r="L61" s="684"/>
      <c r="M61" s="236" t="str">
        <f>IF(Q29="■","■","□")</f>
        <v>□</v>
      </c>
      <c r="N61" s="171" t="s">
        <v>344</v>
      </c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268"/>
      <c r="Z61" s="268"/>
      <c r="AA61" s="269"/>
      <c r="AB61" s="7" t="s">
        <v>263</v>
      </c>
      <c r="AC61" s="8" t="s">
        <v>265</v>
      </c>
      <c r="AD61" s="8"/>
      <c r="AE61" s="9"/>
      <c r="AF61" s="171"/>
      <c r="AG61" s="171"/>
      <c r="AH61" s="295"/>
    </row>
    <row r="62" spans="1:34" ht="14.1" customHeight="1" x14ac:dyDescent="0.15">
      <c r="A62" s="171"/>
      <c r="B62" s="275"/>
      <c r="C62" s="171"/>
      <c r="D62" s="654"/>
      <c r="E62" s="663"/>
      <c r="F62" s="663"/>
      <c r="G62" s="664"/>
      <c r="H62" s="662"/>
      <c r="I62" s="663"/>
      <c r="J62" s="663"/>
      <c r="K62" s="663"/>
      <c r="L62" s="664"/>
      <c r="M62" s="259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1"/>
      <c r="AB62" s="14" t="s">
        <v>330</v>
      </c>
      <c r="AC62" s="15" t="s">
        <v>268</v>
      </c>
      <c r="AD62" s="15"/>
      <c r="AE62" s="16"/>
      <c r="AF62" s="260"/>
      <c r="AG62" s="260"/>
      <c r="AH62" s="296"/>
    </row>
    <row r="63" spans="1:34" ht="14.1" customHeight="1" x14ac:dyDescent="0.15">
      <c r="A63" s="171"/>
      <c r="B63" s="275"/>
      <c r="C63" s="171"/>
      <c r="D63" s="665" t="s">
        <v>45</v>
      </c>
      <c r="E63" s="668" t="s">
        <v>262</v>
      </c>
      <c r="F63" s="647"/>
      <c r="G63" s="647"/>
      <c r="H63" s="670" t="s">
        <v>277</v>
      </c>
      <c r="I63" s="646"/>
      <c r="J63" s="646"/>
      <c r="K63" s="646"/>
      <c r="L63" s="671"/>
      <c r="M63" s="278" t="str">
        <f>IF(M29="■","■","□")</f>
        <v>□</v>
      </c>
      <c r="N63" s="273" t="s">
        <v>264</v>
      </c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273"/>
      <c r="AA63" s="274"/>
      <c r="AB63" s="7" t="s">
        <v>313</v>
      </c>
      <c r="AC63" s="17" t="s">
        <v>26</v>
      </c>
      <c r="AD63" s="8"/>
      <c r="AE63" s="9"/>
      <c r="AF63" s="171"/>
      <c r="AG63" s="171"/>
      <c r="AH63" s="295"/>
    </row>
    <row r="64" spans="1:34" ht="14.1" customHeight="1" x14ac:dyDescent="0.15">
      <c r="A64" s="171"/>
      <c r="B64" s="275"/>
      <c r="C64" s="171"/>
      <c r="D64" s="666"/>
      <c r="E64" s="669"/>
      <c r="F64" s="648"/>
      <c r="G64" s="648"/>
      <c r="H64" s="672"/>
      <c r="I64" s="673"/>
      <c r="J64" s="673"/>
      <c r="K64" s="673"/>
      <c r="L64" s="674"/>
      <c r="M64" s="265" t="str">
        <f>IF(Q29="■","■","□")</f>
        <v>□</v>
      </c>
      <c r="N64" s="246" t="s">
        <v>344</v>
      </c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7"/>
      <c r="AB64" s="7" t="s">
        <v>263</v>
      </c>
      <c r="AC64" s="8" t="s">
        <v>265</v>
      </c>
      <c r="AD64" s="8"/>
      <c r="AE64" s="9"/>
      <c r="AF64" s="171"/>
      <c r="AG64" s="171"/>
      <c r="AH64" s="295"/>
    </row>
    <row r="65" spans="1:34" ht="14.1" customHeight="1" x14ac:dyDescent="0.15">
      <c r="A65" s="171"/>
      <c r="B65" s="275"/>
      <c r="C65" s="171"/>
      <c r="D65" s="666"/>
      <c r="E65" s="652" t="s">
        <v>206</v>
      </c>
      <c r="F65" s="615"/>
      <c r="G65" s="615"/>
      <c r="H65" s="652" t="s">
        <v>331</v>
      </c>
      <c r="I65" s="615"/>
      <c r="J65" s="615"/>
      <c r="K65" s="615"/>
      <c r="L65" s="616"/>
      <c r="M65" s="243" t="str">
        <f>IF(M29="■","■","□")</f>
        <v>□</v>
      </c>
      <c r="N65" s="237" t="s">
        <v>264</v>
      </c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44"/>
      <c r="AB65" s="7" t="s">
        <v>330</v>
      </c>
      <c r="AC65" s="8" t="s">
        <v>332</v>
      </c>
      <c r="AD65" s="8"/>
      <c r="AE65" s="9"/>
      <c r="AF65" s="171"/>
      <c r="AG65" s="171"/>
      <c r="AH65" s="295"/>
    </row>
    <row r="66" spans="1:34" ht="14.1" customHeight="1" thickBot="1" x14ac:dyDescent="0.2">
      <c r="A66" s="171"/>
      <c r="B66" s="281"/>
      <c r="C66" s="232"/>
      <c r="D66" s="667"/>
      <c r="E66" s="675"/>
      <c r="F66" s="642"/>
      <c r="G66" s="642"/>
      <c r="H66" s="675"/>
      <c r="I66" s="642"/>
      <c r="J66" s="642"/>
      <c r="K66" s="642"/>
      <c r="L66" s="643"/>
      <c r="M66" s="231" t="str">
        <f>IF(Q29="■","■","□")</f>
        <v>□</v>
      </c>
      <c r="N66" s="232" t="s">
        <v>344</v>
      </c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3"/>
      <c r="AB66" s="5" t="s">
        <v>263</v>
      </c>
      <c r="AC66" s="10" t="s">
        <v>46</v>
      </c>
      <c r="AD66" s="10"/>
      <c r="AE66" s="11"/>
      <c r="AF66" s="232"/>
      <c r="AG66" s="232"/>
      <c r="AH66" s="257"/>
    </row>
    <row r="67" spans="1:34" ht="14.45" customHeight="1" x14ac:dyDescent="0.15"/>
    <row r="68" spans="1:34" ht="14.45" customHeight="1" x14ac:dyDescent="0.15"/>
    <row r="69" spans="1:34" ht="14.45" customHeight="1" x14ac:dyDescent="0.15"/>
    <row r="70" spans="1:34" ht="14.45" customHeight="1" x14ac:dyDescent="0.15"/>
    <row r="71" spans="1:34" ht="14.45" customHeight="1" x14ac:dyDescent="0.15"/>
    <row r="72" spans="1:34" ht="14.45" customHeight="1" x14ac:dyDescent="0.15"/>
  </sheetData>
  <sheetProtection algorithmName="SHA-512" hashValue="WLh0qoxoDduwWs1yZPnljtwwnPu1Bs+hch5Idi7u3e8ATYnD6jwBIBD8Jth65Fy3Of4JGPU9GnFcSklyTakPxw==" saltValue="lanBCXouKHLXKKpxevHdAA==" spinCount="100000" sheet="1" objects="1" scenarios="1" selectLockedCells="1"/>
  <dataConsolidate/>
  <mergeCells count="66">
    <mergeCell ref="B7:F7"/>
    <mergeCell ref="G7:AH7"/>
    <mergeCell ref="D60:D62"/>
    <mergeCell ref="E60:G62"/>
    <mergeCell ref="H60:L62"/>
    <mergeCell ref="D48:D59"/>
    <mergeCell ref="E48:G57"/>
    <mergeCell ref="H48:L49"/>
    <mergeCell ref="H50:L51"/>
    <mergeCell ref="H52:L53"/>
    <mergeCell ref="H54:L55"/>
    <mergeCell ref="H56:L57"/>
    <mergeCell ref="E58:G59"/>
    <mergeCell ref="H58:L59"/>
    <mergeCell ref="D40:D43"/>
    <mergeCell ref="E40:G41"/>
    <mergeCell ref="D63:D66"/>
    <mergeCell ref="E63:G64"/>
    <mergeCell ref="H63:L64"/>
    <mergeCell ref="E65:G66"/>
    <mergeCell ref="H65:L66"/>
    <mergeCell ref="H40:L41"/>
    <mergeCell ref="E42:G43"/>
    <mergeCell ref="H42:L43"/>
    <mergeCell ref="D44:D47"/>
    <mergeCell ref="E44:G45"/>
    <mergeCell ref="H44:L45"/>
    <mergeCell ref="E46:G47"/>
    <mergeCell ref="H46:L47"/>
    <mergeCell ref="D33:D39"/>
    <mergeCell ref="E33:L34"/>
    <mergeCell ref="E35:G36"/>
    <mergeCell ref="H35:L36"/>
    <mergeCell ref="E37:G39"/>
    <mergeCell ref="H37:L39"/>
    <mergeCell ref="E23:L23"/>
    <mergeCell ref="E24:L24"/>
    <mergeCell ref="E30:G32"/>
    <mergeCell ref="H30:L32"/>
    <mergeCell ref="B32:D32"/>
    <mergeCell ref="E29:L29"/>
    <mergeCell ref="B29:D31"/>
    <mergeCell ref="E25:L28"/>
    <mergeCell ref="AB16:AE16"/>
    <mergeCell ref="H17:L18"/>
    <mergeCell ref="H19:L21"/>
    <mergeCell ref="R21:Z21"/>
    <mergeCell ref="E17:G22"/>
    <mergeCell ref="H22:L22"/>
    <mergeCell ref="M16:AA16"/>
    <mergeCell ref="B21:D21"/>
    <mergeCell ref="B17:D20"/>
    <mergeCell ref="B5:F5"/>
    <mergeCell ref="B6:F6"/>
    <mergeCell ref="G6:AH6"/>
    <mergeCell ref="B8:F8"/>
    <mergeCell ref="G8:AH8"/>
    <mergeCell ref="B10:F13"/>
    <mergeCell ref="G10:L11"/>
    <mergeCell ref="G12:L12"/>
    <mergeCell ref="G13:L13"/>
    <mergeCell ref="B15:D16"/>
    <mergeCell ref="E15:G16"/>
    <mergeCell ref="H15:AE15"/>
    <mergeCell ref="AF15:AH16"/>
    <mergeCell ref="H16:L16"/>
  </mergeCells>
  <phoneticPr fontId="2"/>
  <conditionalFormatting sqref="B32:D32">
    <cfRule type="cellIs" dxfId="10" priority="45" stopIfTrue="1" operator="equal">
      <formula>"選択"</formula>
    </cfRule>
  </conditionalFormatting>
  <conditionalFormatting sqref="H22:L22">
    <cfRule type="expression" dxfId="9" priority="40" stopIfTrue="1">
      <formula>"評価方法を選択"</formula>
    </cfRule>
  </conditionalFormatting>
  <conditionalFormatting sqref="H22:L22">
    <cfRule type="containsText" dxfId="8" priority="39" stopIfTrue="1" operator="containsText" text="評価方法を選択">
      <formula>NOT(ISERROR(SEARCH("評価方法を選択",H22)))</formula>
    </cfRule>
  </conditionalFormatting>
  <conditionalFormatting sqref="B21:D21">
    <cfRule type="cellIs" dxfId="7" priority="1" stopIfTrue="1" operator="equal">
      <formula>"選択"</formula>
    </cfRule>
  </conditionalFormatting>
  <dataValidations xWindow="265" yWindow="408" count="4">
    <dataValidation type="list" allowBlank="1" showInputMessage="1" showErrorMessage="1" sqref="M10:M13 Y11 V19 Q17:Q18 Y17:Y18 AB14:AB66 U17:U18 R19:R20 M17:M22 N26 M29 AB6 AB8:AB11" xr:uid="{00000000-0002-0000-0300-000000000000}">
      <formula1>"■,□"</formula1>
    </dataValidation>
    <dataValidation type="list" allowBlank="1" showInputMessage="1" showErrorMessage="1" prompt="認定申請書別紙の提出が必要です。" sqref="Q22 Q29" xr:uid="{00000000-0002-0000-0300-000001000000}">
      <formula1>"■,□"</formula1>
    </dataValidation>
    <dataValidation type="list" allowBlank="1" showInputMessage="1" showErrorMessage="1" promptTitle="【　注意　】" prompt="住戸間の温度差係数「0.0」を適用するためには_x000a_要件に適合する断熱措置等が必要です。" sqref="N27" xr:uid="{3EA8CDAA-E003-4274-A2A3-38E280EB6414}">
      <formula1>"■,□"</formula1>
    </dataValidation>
    <dataValidation allowBlank="1" showInputMessage="1" prompt="外皮性能または一次エネルギー消費量の評価手法が_x000a_住戸により異なる場合で、［第一面(1)］［第一面(2)］_x000a_を提出する場合のみ記載をお願いします。" sqref="G7:AH7" xr:uid="{D72D17D4-0FB3-4CC2-B479-169F1C1FE4BA}"/>
  </dataValidations>
  <printOptions horizontalCentered="1"/>
  <pageMargins left="0.47244094488188981" right="0.39370078740157483" top="0.31496062992125984" bottom="0.39370078740157483" header="0.19685039370078741" footer="0.19685039370078741"/>
  <pageSetup paperSize="9" scale="95" fitToHeight="5" orientation="portrait" r:id="rId1"/>
  <headerFooter scaleWithDoc="0">
    <oddFooter>&amp;L&amp;9ＨＰJ-351-13　(Ver.20240620）&amp;R&amp;9Copyright 2013-2024 Houseplus Corporation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4A6E1-33B3-4346-90BC-0DA3BABBE588}">
  <sheetPr>
    <tabColor rgb="FF92D050"/>
  </sheetPr>
  <dimension ref="A1:AL72"/>
  <sheetViews>
    <sheetView view="pageBreakPreview" zoomScale="70" zoomScaleNormal="100" zoomScaleSheetLayoutView="70" zoomScalePageLayoutView="115" workbookViewId="0">
      <selection activeCell="G7" sqref="G7:AH7"/>
    </sheetView>
  </sheetViews>
  <sheetFormatPr defaultColWidth="2.875" defaultRowHeight="17.25" customHeight="1" x14ac:dyDescent="0.15"/>
  <cols>
    <col min="1" max="1" width="1.625" style="69" customWidth="1"/>
    <col min="2" max="36" width="2.875" style="69" customWidth="1"/>
    <col min="37" max="37" width="8.875" style="69" customWidth="1"/>
    <col min="38" max="16384" width="2.875" style="69"/>
  </cols>
  <sheetData>
    <row r="1" spans="1:38" ht="15" customHeight="1" x14ac:dyDescent="0.1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4" t="s">
        <v>307</v>
      </c>
    </row>
    <row r="2" spans="1:38" ht="22.5" customHeight="1" x14ac:dyDescent="0.15">
      <c r="A2" s="171"/>
      <c r="B2" s="217" t="s">
        <v>333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225"/>
      <c r="AF2" s="225"/>
      <c r="AG2" s="225"/>
      <c r="AH2" s="225"/>
      <c r="AL2" s="70"/>
    </row>
    <row r="3" spans="1:38" ht="13.5" customHeight="1" x14ac:dyDescent="0.15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</row>
    <row r="4" spans="1:38" ht="11.25" customHeight="1" thickBot="1" x14ac:dyDescent="0.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213" t="s">
        <v>63</v>
      </c>
      <c r="AA4" s="171"/>
      <c r="AB4" s="171"/>
      <c r="AC4" s="171"/>
      <c r="AD4" s="171"/>
      <c r="AE4" s="171"/>
      <c r="AF4" s="171"/>
      <c r="AG4" s="171"/>
      <c r="AH4" s="171"/>
    </row>
    <row r="5" spans="1:38" ht="14.25" customHeight="1" x14ac:dyDescent="0.15">
      <c r="A5" s="171"/>
      <c r="B5" s="554" t="s">
        <v>72</v>
      </c>
      <c r="C5" s="393"/>
      <c r="D5" s="393"/>
      <c r="E5" s="393"/>
      <c r="F5" s="555"/>
      <c r="G5" s="226" t="str">
        <f>IF(別添①!G11="■","■","□")</f>
        <v>□</v>
      </c>
      <c r="H5" s="227" t="s">
        <v>84</v>
      </c>
      <c r="I5" s="227"/>
      <c r="J5" s="227"/>
      <c r="K5" s="227"/>
      <c r="L5" s="227"/>
      <c r="M5" s="226" t="str">
        <f>IF(別添①!M11="■","■","□")</f>
        <v>□</v>
      </c>
      <c r="N5" s="227" t="s">
        <v>85</v>
      </c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0"/>
    </row>
    <row r="6" spans="1:38" ht="14.25" customHeight="1" x14ac:dyDescent="0.15">
      <c r="A6" s="171"/>
      <c r="B6" s="556" t="s">
        <v>73</v>
      </c>
      <c r="C6" s="557"/>
      <c r="D6" s="557"/>
      <c r="E6" s="557"/>
      <c r="F6" s="558"/>
      <c r="G6" s="559" t="str">
        <f>IF(別添①!G12="","※別添①・一括依頼整理表に記載して下さい",別添①!G12)</f>
        <v>※別添①・一括依頼整理表に記載して下さい</v>
      </c>
      <c r="H6" s="560"/>
      <c r="I6" s="560"/>
      <c r="J6" s="560"/>
      <c r="K6" s="560"/>
      <c r="L6" s="560"/>
      <c r="M6" s="560"/>
      <c r="N6" s="560"/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60"/>
      <c r="AA6" s="560"/>
      <c r="AB6" s="560"/>
      <c r="AC6" s="560"/>
      <c r="AD6" s="560"/>
      <c r="AE6" s="560"/>
      <c r="AF6" s="560"/>
      <c r="AG6" s="560"/>
      <c r="AH6" s="561"/>
    </row>
    <row r="7" spans="1:38" ht="14.25" customHeight="1" x14ac:dyDescent="0.15">
      <c r="B7" s="676" t="s">
        <v>369</v>
      </c>
      <c r="C7" s="677"/>
      <c r="D7" s="677"/>
      <c r="E7" s="677"/>
      <c r="F7" s="678"/>
      <c r="G7" s="679"/>
      <c r="H7" s="680"/>
      <c r="I7" s="680"/>
      <c r="J7" s="680"/>
      <c r="K7" s="680"/>
      <c r="L7" s="680"/>
      <c r="M7" s="680"/>
      <c r="N7" s="680"/>
      <c r="O7" s="680"/>
      <c r="P7" s="680"/>
      <c r="Q7" s="680"/>
      <c r="R7" s="680"/>
      <c r="S7" s="680"/>
      <c r="T7" s="680"/>
      <c r="U7" s="680"/>
      <c r="V7" s="680"/>
      <c r="W7" s="680"/>
      <c r="X7" s="680"/>
      <c r="Y7" s="680"/>
      <c r="Z7" s="680"/>
      <c r="AA7" s="680"/>
      <c r="AB7" s="680"/>
      <c r="AC7" s="680"/>
      <c r="AD7" s="680"/>
      <c r="AE7" s="680"/>
      <c r="AF7" s="680"/>
      <c r="AG7" s="680"/>
      <c r="AH7" s="681"/>
    </row>
    <row r="8" spans="1:38" ht="14.25" customHeight="1" thickBot="1" x14ac:dyDescent="0.2">
      <c r="A8" s="171"/>
      <c r="B8" s="687" t="s">
        <v>74</v>
      </c>
      <c r="C8" s="688"/>
      <c r="D8" s="688"/>
      <c r="E8" s="688"/>
      <c r="F8" s="689"/>
      <c r="G8" s="690" t="str">
        <f>IF(別添①!G13="","※別添①・一括依頼整理表に記載して下さい",別添①!G13)</f>
        <v>※別添①・一括依頼整理表に記載して下さい</v>
      </c>
      <c r="H8" s="691"/>
      <c r="I8" s="691"/>
      <c r="J8" s="691"/>
      <c r="K8" s="691"/>
      <c r="L8" s="691"/>
      <c r="M8" s="691"/>
      <c r="N8" s="691"/>
      <c r="O8" s="691"/>
      <c r="P8" s="691"/>
      <c r="Q8" s="691"/>
      <c r="R8" s="691"/>
      <c r="S8" s="691"/>
      <c r="T8" s="691"/>
      <c r="U8" s="691"/>
      <c r="V8" s="691"/>
      <c r="W8" s="691"/>
      <c r="X8" s="691"/>
      <c r="Y8" s="691"/>
      <c r="Z8" s="691"/>
      <c r="AA8" s="691"/>
      <c r="AB8" s="691"/>
      <c r="AC8" s="691"/>
      <c r="AD8" s="691"/>
      <c r="AE8" s="691"/>
      <c r="AF8" s="691"/>
      <c r="AG8" s="691"/>
      <c r="AH8" s="692"/>
    </row>
    <row r="9" spans="1:38" ht="6" customHeight="1" thickBot="1" x14ac:dyDescent="0.2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</row>
    <row r="10" spans="1:38" ht="15.95" customHeight="1" x14ac:dyDescent="0.15">
      <c r="A10" s="171"/>
      <c r="B10" s="693" t="s">
        <v>75</v>
      </c>
      <c r="C10" s="529"/>
      <c r="D10" s="529"/>
      <c r="E10" s="529"/>
      <c r="F10" s="694"/>
      <c r="G10" s="529" t="s">
        <v>39</v>
      </c>
      <c r="H10" s="529"/>
      <c r="I10" s="529"/>
      <c r="J10" s="529"/>
      <c r="K10" s="529"/>
      <c r="L10" s="699"/>
      <c r="M10" s="297" t="str">
        <f>IF('第一面(1)'!M10="■","■","□")</f>
        <v>□</v>
      </c>
      <c r="N10" s="252" t="s">
        <v>62</v>
      </c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3"/>
    </row>
    <row r="11" spans="1:38" ht="15.95" customHeight="1" x14ac:dyDescent="0.15">
      <c r="A11" s="171"/>
      <c r="B11" s="404"/>
      <c r="C11" s="405"/>
      <c r="D11" s="405"/>
      <c r="E11" s="405"/>
      <c r="F11" s="695"/>
      <c r="G11" s="700"/>
      <c r="H11" s="700"/>
      <c r="I11" s="700"/>
      <c r="J11" s="700"/>
      <c r="K11" s="700"/>
      <c r="L11" s="701"/>
      <c r="M11" s="265" t="str">
        <f>IF('第一面(1)'!M11="■","■","□")</f>
        <v>□</v>
      </c>
      <c r="N11" s="246" t="s">
        <v>37</v>
      </c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98" t="str">
        <f>IF('第一面(1)'!Y11="■","■","□")</f>
        <v>□</v>
      </c>
      <c r="Z11" s="246" t="s">
        <v>38</v>
      </c>
      <c r="AA11" s="246"/>
      <c r="AB11" s="246"/>
      <c r="AC11" s="246"/>
      <c r="AD11" s="246"/>
      <c r="AE11" s="246"/>
      <c r="AF11" s="246"/>
      <c r="AG11" s="246"/>
      <c r="AH11" s="255"/>
    </row>
    <row r="12" spans="1:38" ht="15.95" customHeight="1" x14ac:dyDescent="0.15">
      <c r="A12" s="171"/>
      <c r="B12" s="404"/>
      <c r="C12" s="405"/>
      <c r="D12" s="405"/>
      <c r="E12" s="405"/>
      <c r="F12" s="695"/>
      <c r="G12" s="531" t="s">
        <v>40</v>
      </c>
      <c r="H12" s="531"/>
      <c r="I12" s="531"/>
      <c r="J12" s="531"/>
      <c r="K12" s="531"/>
      <c r="L12" s="702"/>
      <c r="M12" s="299" t="str">
        <f>IF('第一面(1)'!M12="■","■","□")</f>
        <v>□</v>
      </c>
      <c r="N12" s="238" t="s">
        <v>77</v>
      </c>
      <c r="O12" s="246"/>
      <c r="P12" s="246"/>
      <c r="Q12" s="246"/>
      <c r="R12" s="246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56"/>
    </row>
    <row r="13" spans="1:38" ht="15.95" customHeight="1" thickBot="1" x14ac:dyDescent="0.2">
      <c r="A13" s="171"/>
      <c r="B13" s="696"/>
      <c r="C13" s="697"/>
      <c r="D13" s="697"/>
      <c r="E13" s="697"/>
      <c r="F13" s="698"/>
      <c r="G13" s="697" t="s">
        <v>41</v>
      </c>
      <c r="H13" s="697"/>
      <c r="I13" s="697"/>
      <c r="J13" s="697"/>
      <c r="K13" s="697"/>
      <c r="L13" s="703"/>
      <c r="M13" s="300" t="str">
        <f>IF('第一面(1)'!M13="■","■","□")</f>
        <v>□</v>
      </c>
      <c r="N13" s="232" t="s">
        <v>42</v>
      </c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57"/>
    </row>
    <row r="14" spans="1:38" ht="6" customHeight="1" thickBot="1" x14ac:dyDescent="0.2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</row>
    <row r="15" spans="1:38" ht="13.5" customHeight="1" x14ac:dyDescent="0.15">
      <c r="A15" s="171"/>
      <c r="B15" s="704" t="s">
        <v>5</v>
      </c>
      <c r="C15" s="523"/>
      <c r="D15" s="523"/>
      <c r="E15" s="527" t="s">
        <v>19</v>
      </c>
      <c r="F15" s="523"/>
      <c r="G15" s="707"/>
      <c r="H15" s="709" t="s">
        <v>1</v>
      </c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  <c r="AB15" s="464"/>
      <c r="AC15" s="464"/>
      <c r="AD15" s="464"/>
      <c r="AE15" s="464"/>
      <c r="AF15" s="527" t="s">
        <v>0</v>
      </c>
      <c r="AG15" s="523"/>
      <c r="AH15" s="710"/>
    </row>
    <row r="16" spans="1:38" ht="13.5" customHeight="1" thickBot="1" x14ac:dyDescent="0.2">
      <c r="A16" s="171"/>
      <c r="B16" s="705"/>
      <c r="C16" s="706"/>
      <c r="D16" s="706"/>
      <c r="E16" s="706"/>
      <c r="F16" s="706"/>
      <c r="G16" s="708"/>
      <c r="H16" s="713" t="s">
        <v>2</v>
      </c>
      <c r="I16" s="714"/>
      <c r="J16" s="714"/>
      <c r="K16" s="714"/>
      <c r="L16" s="715"/>
      <c r="M16" s="713" t="s">
        <v>3</v>
      </c>
      <c r="N16" s="714"/>
      <c r="O16" s="714"/>
      <c r="P16" s="714"/>
      <c r="Q16" s="714"/>
      <c r="R16" s="714"/>
      <c r="S16" s="714"/>
      <c r="T16" s="714"/>
      <c r="U16" s="714"/>
      <c r="V16" s="714"/>
      <c r="W16" s="714"/>
      <c r="X16" s="714"/>
      <c r="Y16" s="714"/>
      <c r="Z16" s="714"/>
      <c r="AA16" s="716"/>
      <c r="AB16" s="713" t="s">
        <v>4</v>
      </c>
      <c r="AC16" s="714"/>
      <c r="AD16" s="714"/>
      <c r="AE16" s="714"/>
      <c r="AF16" s="711"/>
      <c r="AG16" s="706"/>
      <c r="AH16" s="712"/>
    </row>
    <row r="17" spans="1:34" ht="14.25" customHeight="1" x14ac:dyDescent="0.15">
      <c r="A17" s="171"/>
      <c r="B17" s="632" t="s">
        <v>137</v>
      </c>
      <c r="C17" s="633"/>
      <c r="D17" s="634"/>
      <c r="E17" s="717" t="s">
        <v>16</v>
      </c>
      <c r="F17" s="633"/>
      <c r="G17" s="718"/>
      <c r="H17" s="724" t="s">
        <v>14</v>
      </c>
      <c r="I17" s="725"/>
      <c r="J17" s="725"/>
      <c r="K17" s="725"/>
      <c r="L17" s="620"/>
      <c r="M17" s="297" t="str">
        <f>IF('第一面(1)'!M17="■","■","□")</f>
        <v>□</v>
      </c>
      <c r="N17" s="252" t="s">
        <v>6</v>
      </c>
      <c r="O17" s="252"/>
      <c r="P17" s="252"/>
      <c r="Q17" s="297" t="str">
        <f>IF('第一面(1)'!Q17="■","■","□")</f>
        <v>□</v>
      </c>
      <c r="R17" s="252" t="s">
        <v>7</v>
      </c>
      <c r="S17" s="252"/>
      <c r="T17" s="252"/>
      <c r="U17" s="297" t="str">
        <f>IF('第一面(1)'!U17="■","■","□")</f>
        <v>□</v>
      </c>
      <c r="V17" s="252" t="s">
        <v>8</v>
      </c>
      <c r="W17" s="252"/>
      <c r="X17" s="252"/>
      <c r="Y17" s="297" t="str">
        <f>IF('第一面(1)'!Y17="■","■","□")</f>
        <v>□</v>
      </c>
      <c r="Z17" s="252" t="s">
        <v>9</v>
      </c>
      <c r="AA17" s="301"/>
      <c r="AB17" s="7" t="s">
        <v>22</v>
      </c>
      <c r="AC17" s="8" t="s">
        <v>26</v>
      </c>
      <c r="AD17" s="8"/>
      <c r="AE17" s="9"/>
      <c r="AF17" s="284"/>
      <c r="AG17" s="268"/>
      <c r="AH17" s="285"/>
    </row>
    <row r="18" spans="1:34" ht="14.25" customHeight="1" x14ac:dyDescent="0.15">
      <c r="A18" s="171"/>
      <c r="B18" s="635"/>
      <c r="C18" s="636"/>
      <c r="D18" s="637"/>
      <c r="E18" s="719"/>
      <c r="F18" s="636"/>
      <c r="G18" s="720"/>
      <c r="H18" s="726"/>
      <c r="I18" s="727"/>
      <c r="J18" s="727"/>
      <c r="K18" s="727"/>
      <c r="L18" s="728"/>
      <c r="M18" s="298" t="str">
        <f>IF('第一面(1)'!M18="■","■","□")</f>
        <v>□</v>
      </c>
      <c r="N18" s="246" t="s">
        <v>10</v>
      </c>
      <c r="O18" s="246"/>
      <c r="P18" s="246"/>
      <c r="Q18" s="298" t="str">
        <f>IF('第一面(1)'!Q18="■","■","□")</f>
        <v>□</v>
      </c>
      <c r="R18" s="246" t="s">
        <v>11</v>
      </c>
      <c r="S18" s="246"/>
      <c r="T18" s="246"/>
      <c r="U18" s="298" t="str">
        <f>IF('第一面(1)'!U18="■","■","□")</f>
        <v>□</v>
      </c>
      <c r="V18" s="246" t="s">
        <v>12</v>
      </c>
      <c r="W18" s="246"/>
      <c r="X18" s="246"/>
      <c r="Y18" s="298" t="str">
        <f>IF('第一面(1)'!Y18="■","■","□")</f>
        <v>□</v>
      </c>
      <c r="Z18" s="246" t="s">
        <v>13</v>
      </c>
      <c r="AA18" s="251"/>
      <c r="AB18" s="7" t="s">
        <v>22</v>
      </c>
      <c r="AC18" s="8" t="s">
        <v>29</v>
      </c>
      <c r="AD18" s="8"/>
      <c r="AE18" s="9"/>
      <c r="AF18" s="284"/>
      <c r="AG18" s="268"/>
      <c r="AH18" s="285"/>
    </row>
    <row r="19" spans="1:34" ht="14.25" customHeight="1" x14ac:dyDescent="0.15">
      <c r="A19" s="171"/>
      <c r="B19" s="635"/>
      <c r="C19" s="636"/>
      <c r="D19" s="637"/>
      <c r="E19" s="719"/>
      <c r="F19" s="636"/>
      <c r="G19" s="720"/>
      <c r="H19" s="724" t="s">
        <v>15</v>
      </c>
      <c r="I19" s="725"/>
      <c r="J19" s="725"/>
      <c r="K19" s="725"/>
      <c r="L19" s="620"/>
      <c r="M19" s="277" t="str">
        <f>IF('第一面(1)'!M19="■","■","□")</f>
        <v>□</v>
      </c>
      <c r="N19" s="237" t="s">
        <v>25</v>
      </c>
      <c r="O19" s="237"/>
      <c r="P19" s="237"/>
      <c r="Q19" s="179" t="s">
        <v>23</v>
      </c>
      <c r="R19" s="277" t="str">
        <f>IF('第一面(1)'!R19="■","■","□")</f>
        <v>□</v>
      </c>
      <c r="S19" s="237" t="s">
        <v>17</v>
      </c>
      <c r="T19" s="237"/>
      <c r="U19" s="237"/>
      <c r="V19" s="277" t="str">
        <f>IF('第一面(1)'!V19="■","■","□")</f>
        <v>□</v>
      </c>
      <c r="W19" s="237" t="s">
        <v>18</v>
      </c>
      <c r="X19" s="237"/>
      <c r="Y19" s="171"/>
      <c r="Z19" s="216" t="s">
        <v>24</v>
      </c>
      <c r="AA19" s="234"/>
      <c r="AB19" s="7" t="s">
        <v>22</v>
      </c>
      <c r="AC19" s="8" t="s">
        <v>30</v>
      </c>
      <c r="AD19" s="8"/>
      <c r="AE19" s="9"/>
      <c r="AF19" s="284"/>
      <c r="AG19" s="268"/>
      <c r="AH19" s="285"/>
    </row>
    <row r="20" spans="1:34" ht="14.25" customHeight="1" x14ac:dyDescent="0.15">
      <c r="A20" s="171"/>
      <c r="B20" s="635"/>
      <c r="C20" s="636"/>
      <c r="D20" s="637"/>
      <c r="E20" s="719"/>
      <c r="F20" s="636"/>
      <c r="G20" s="720"/>
      <c r="H20" s="729"/>
      <c r="I20" s="730"/>
      <c r="J20" s="730"/>
      <c r="K20" s="730"/>
      <c r="L20" s="731"/>
      <c r="M20" s="173" t="str">
        <f>IF('第一面(1)'!M20="■","■","□")</f>
        <v>□</v>
      </c>
      <c r="N20" s="171" t="s">
        <v>20</v>
      </c>
      <c r="O20" s="171"/>
      <c r="P20" s="171"/>
      <c r="Q20" s="171"/>
      <c r="R20" s="173" t="str">
        <f>IF('第一面(1)'!R20="■","■","□")</f>
        <v>□</v>
      </c>
      <c r="S20" s="171" t="s">
        <v>226</v>
      </c>
      <c r="T20" s="171"/>
      <c r="U20" s="171"/>
      <c r="V20" s="171"/>
      <c r="W20" s="171"/>
      <c r="X20" s="171"/>
      <c r="Y20" s="171"/>
      <c r="Z20" s="171"/>
      <c r="AA20" s="234"/>
      <c r="AB20" s="7" t="s">
        <v>22</v>
      </c>
      <c r="AC20" s="8" t="s">
        <v>27</v>
      </c>
      <c r="AD20" s="8"/>
      <c r="AE20" s="9"/>
      <c r="AF20" s="284"/>
      <c r="AG20" s="268"/>
      <c r="AH20" s="285"/>
    </row>
    <row r="21" spans="1:34" ht="14.25" customHeight="1" x14ac:dyDescent="0.15">
      <c r="A21" s="171"/>
      <c r="B21" s="545" t="str">
        <f>IF(M11="■","選択","")</f>
        <v/>
      </c>
      <c r="C21" s="546"/>
      <c r="D21" s="547"/>
      <c r="E21" s="719"/>
      <c r="F21" s="636"/>
      <c r="G21" s="720"/>
      <c r="H21" s="726"/>
      <c r="I21" s="727"/>
      <c r="J21" s="727"/>
      <c r="K21" s="727"/>
      <c r="L21" s="728"/>
      <c r="M21" s="298" t="str">
        <f>IF('第一面(1)'!M21="■","■","□")</f>
        <v>□</v>
      </c>
      <c r="N21" s="246" t="s">
        <v>179</v>
      </c>
      <c r="O21" s="246"/>
      <c r="P21" s="246"/>
      <c r="Q21" s="240" t="s">
        <v>23</v>
      </c>
      <c r="R21" s="602"/>
      <c r="S21" s="602"/>
      <c r="T21" s="602"/>
      <c r="U21" s="602"/>
      <c r="V21" s="602"/>
      <c r="W21" s="602"/>
      <c r="X21" s="602"/>
      <c r="Y21" s="602"/>
      <c r="Z21" s="602"/>
      <c r="AA21" s="250" t="s">
        <v>24</v>
      </c>
      <c r="AB21" s="7" t="s">
        <v>22</v>
      </c>
      <c r="AC21" s="8"/>
      <c r="AD21" s="8"/>
      <c r="AE21" s="9"/>
      <c r="AF21" s="284"/>
      <c r="AG21" s="268"/>
      <c r="AH21" s="285"/>
    </row>
    <row r="22" spans="1:34" ht="14.25" customHeight="1" x14ac:dyDescent="0.15">
      <c r="A22" s="171"/>
      <c r="B22" s="228"/>
      <c r="C22" s="229"/>
      <c r="D22" s="230"/>
      <c r="E22" s="721"/>
      <c r="F22" s="722"/>
      <c r="G22" s="723"/>
      <c r="H22" s="578" t="str">
        <f>IF(M10="■","評価方法を選択","評価方法")</f>
        <v>評価方法</v>
      </c>
      <c r="I22" s="578"/>
      <c r="J22" s="578"/>
      <c r="K22" s="578"/>
      <c r="L22" s="578"/>
      <c r="M22" s="3" t="s">
        <v>22</v>
      </c>
      <c r="N22" s="247" t="s">
        <v>334</v>
      </c>
      <c r="O22" s="247"/>
      <c r="P22" s="247"/>
      <c r="Q22" s="93" t="s">
        <v>22</v>
      </c>
      <c r="R22" s="246" t="s">
        <v>342</v>
      </c>
      <c r="S22" s="247"/>
      <c r="T22" s="247"/>
      <c r="U22" s="247"/>
      <c r="V22" s="171"/>
      <c r="W22" s="248"/>
      <c r="X22" s="248"/>
      <c r="Y22" s="248"/>
      <c r="Z22" s="248"/>
      <c r="AA22" s="249"/>
      <c r="AB22" s="7"/>
      <c r="AC22" s="8"/>
      <c r="AD22" s="8"/>
      <c r="AE22" s="9"/>
      <c r="AF22" s="284"/>
      <c r="AG22" s="268"/>
      <c r="AH22" s="285"/>
    </row>
    <row r="23" spans="1:34" ht="14.25" customHeight="1" x14ac:dyDescent="0.15">
      <c r="A23" s="171"/>
      <c r="B23" s="228"/>
      <c r="C23" s="229"/>
      <c r="D23" s="230"/>
      <c r="E23" s="732" t="s">
        <v>64</v>
      </c>
      <c r="F23" s="733"/>
      <c r="G23" s="733"/>
      <c r="H23" s="733"/>
      <c r="I23" s="733"/>
      <c r="J23" s="733"/>
      <c r="K23" s="733"/>
      <c r="L23" s="734"/>
      <c r="M23" s="236" t="str">
        <f>IF(M22="■","■","□")</f>
        <v>□</v>
      </c>
      <c r="N23" s="237" t="s">
        <v>87</v>
      </c>
      <c r="O23" s="237"/>
      <c r="P23" s="238"/>
      <c r="Q23" s="238"/>
      <c r="R23" s="239"/>
      <c r="S23" s="240"/>
      <c r="T23" s="241"/>
      <c r="U23" s="241"/>
      <c r="V23" s="241"/>
      <c r="W23" s="241"/>
      <c r="X23" s="241"/>
      <c r="Y23" s="241"/>
      <c r="Z23" s="241"/>
      <c r="AA23" s="242"/>
      <c r="AB23" s="7"/>
      <c r="AC23" s="8"/>
      <c r="AD23" s="8"/>
      <c r="AE23" s="9"/>
      <c r="AF23" s="284"/>
      <c r="AG23" s="268"/>
      <c r="AH23" s="285"/>
    </row>
    <row r="24" spans="1:34" ht="14.25" customHeight="1" x14ac:dyDescent="0.15">
      <c r="A24" s="171"/>
      <c r="B24" s="228"/>
      <c r="C24" s="229"/>
      <c r="D24" s="230"/>
      <c r="E24" s="735" t="s">
        <v>65</v>
      </c>
      <c r="F24" s="736"/>
      <c r="G24" s="736"/>
      <c r="H24" s="736"/>
      <c r="I24" s="736"/>
      <c r="J24" s="736"/>
      <c r="K24" s="736"/>
      <c r="L24" s="737"/>
      <c r="M24" s="243" t="str">
        <f>IF(M22="■","■","□")</f>
        <v>□</v>
      </c>
      <c r="N24" s="237" t="s">
        <v>87</v>
      </c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44"/>
      <c r="AB24" s="7"/>
      <c r="AC24" s="8"/>
      <c r="AD24" s="8"/>
      <c r="AE24" s="9"/>
      <c r="AF24" s="284"/>
      <c r="AG24" s="268"/>
      <c r="AH24" s="285"/>
    </row>
    <row r="25" spans="1:34" ht="14.25" customHeight="1" x14ac:dyDescent="0.15">
      <c r="A25" s="171"/>
      <c r="B25" s="228"/>
      <c r="C25" s="229"/>
      <c r="D25" s="230"/>
      <c r="E25" s="735" t="s">
        <v>347</v>
      </c>
      <c r="F25" s="736"/>
      <c r="G25" s="736"/>
      <c r="H25" s="736"/>
      <c r="I25" s="736"/>
      <c r="J25" s="736"/>
      <c r="K25" s="736"/>
      <c r="L25" s="737"/>
      <c r="M25" s="237" t="s">
        <v>348</v>
      </c>
      <c r="N25" s="245"/>
      <c r="O25" s="245"/>
      <c r="P25" s="245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44"/>
      <c r="AB25" s="7"/>
      <c r="AC25" s="8"/>
      <c r="AD25" s="8"/>
      <c r="AE25" s="9"/>
      <c r="AF25" s="284"/>
      <c r="AG25" s="268"/>
      <c r="AH25" s="285"/>
    </row>
    <row r="26" spans="1:34" ht="14.25" customHeight="1" x14ac:dyDescent="0.15">
      <c r="A26" s="171"/>
      <c r="B26" s="228"/>
      <c r="C26" s="229"/>
      <c r="D26" s="230"/>
      <c r="E26" s="738"/>
      <c r="F26" s="624"/>
      <c r="G26" s="624"/>
      <c r="H26" s="624"/>
      <c r="I26" s="624"/>
      <c r="J26" s="624"/>
      <c r="K26" s="624"/>
      <c r="L26" s="625"/>
      <c r="M26" s="235"/>
      <c r="N26" s="7" t="s">
        <v>22</v>
      </c>
      <c r="O26" s="171" t="s">
        <v>349</v>
      </c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234"/>
      <c r="AB26" s="7"/>
      <c r="AC26" s="8"/>
      <c r="AD26" s="8"/>
      <c r="AE26" s="9"/>
      <c r="AF26" s="284"/>
      <c r="AG26" s="268"/>
      <c r="AH26" s="285"/>
    </row>
    <row r="27" spans="1:34" ht="14.25" customHeight="1" x14ac:dyDescent="0.15">
      <c r="A27" s="171"/>
      <c r="B27" s="228"/>
      <c r="C27" s="229"/>
      <c r="D27" s="230"/>
      <c r="E27" s="738"/>
      <c r="F27" s="624"/>
      <c r="G27" s="624"/>
      <c r="H27" s="624"/>
      <c r="I27" s="624"/>
      <c r="J27" s="624"/>
      <c r="K27" s="624"/>
      <c r="L27" s="625"/>
      <c r="M27" s="235"/>
      <c r="N27" s="7" t="s">
        <v>22</v>
      </c>
      <c r="O27" s="171" t="s">
        <v>350</v>
      </c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234"/>
      <c r="AB27" s="7"/>
      <c r="AC27" s="8"/>
      <c r="AD27" s="8"/>
      <c r="AE27" s="9"/>
      <c r="AF27" s="284"/>
      <c r="AG27" s="268"/>
      <c r="AH27" s="285"/>
    </row>
    <row r="28" spans="1:34" ht="10.5" customHeight="1" thickBot="1" x14ac:dyDescent="0.2">
      <c r="A28" s="171"/>
      <c r="B28" s="228"/>
      <c r="C28" s="229"/>
      <c r="D28" s="230"/>
      <c r="E28" s="739"/>
      <c r="F28" s="740"/>
      <c r="G28" s="740"/>
      <c r="H28" s="740"/>
      <c r="I28" s="740"/>
      <c r="J28" s="740"/>
      <c r="K28" s="740"/>
      <c r="L28" s="741"/>
      <c r="M28" s="231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3"/>
      <c r="AB28" s="7"/>
      <c r="AC28" s="8"/>
      <c r="AD28" s="8"/>
      <c r="AE28" s="9"/>
      <c r="AF28" s="284"/>
      <c r="AG28" s="268"/>
      <c r="AH28" s="285"/>
    </row>
    <row r="29" spans="1:34" ht="14.25" customHeight="1" x14ac:dyDescent="0.15">
      <c r="A29" s="171"/>
      <c r="B29" s="632" t="s">
        <v>86</v>
      </c>
      <c r="C29" s="633"/>
      <c r="D29" s="634"/>
      <c r="E29" s="629" t="s">
        <v>341</v>
      </c>
      <c r="F29" s="630"/>
      <c r="G29" s="630"/>
      <c r="H29" s="630"/>
      <c r="I29" s="630"/>
      <c r="J29" s="630"/>
      <c r="K29" s="630"/>
      <c r="L29" s="631"/>
      <c r="M29" s="3" t="s">
        <v>22</v>
      </c>
      <c r="N29" s="262" t="s">
        <v>334</v>
      </c>
      <c r="O29" s="262"/>
      <c r="P29" s="262"/>
      <c r="Q29" s="93" t="s">
        <v>22</v>
      </c>
      <c r="R29" s="262" t="s">
        <v>343</v>
      </c>
      <c r="S29" s="227"/>
      <c r="T29" s="262"/>
      <c r="U29" s="262"/>
      <c r="V29" s="262"/>
      <c r="W29" s="263"/>
      <c r="X29" s="263"/>
      <c r="Y29" s="263"/>
      <c r="Z29" s="263"/>
      <c r="AA29" s="264"/>
      <c r="AB29" s="95"/>
      <c r="AC29" s="12"/>
      <c r="AD29" s="12"/>
      <c r="AE29" s="13"/>
      <c r="AF29" s="286"/>
      <c r="AG29" s="287"/>
      <c r="AH29" s="288"/>
    </row>
    <row r="30" spans="1:34" ht="14.25" customHeight="1" x14ac:dyDescent="0.15">
      <c r="A30" s="171"/>
      <c r="B30" s="635"/>
      <c r="C30" s="636"/>
      <c r="D30" s="637"/>
      <c r="E30" s="617" t="s">
        <v>21</v>
      </c>
      <c r="F30" s="618"/>
      <c r="G30" s="619"/>
      <c r="H30" s="623" t="s">
        <v>318</v>
      </c>
      <c r="I30" s="624"/>
      <c r="J30" s="624"/>
      <c r="K30" s="624"/>
      <c r="L30" s="625"/>
      <c r="M30" s="236" t="str">
        <f>IF(M29="■","■","□")</f>
        <v>□</v>
      </c>
      <c r="N30" s="237" t="s">
        <v>87</v>
      </c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44"/>
      <c r="AB30" s="7" t="s">
        <v>22</v>
      </c>
      <c r="AC30" s="8" t="s">
        <v>28</v>
      </c>
      <c r="AD30" s="8"/>
      <c r="AE30" s="9"/>
      <c r="AF30" s="284"/>
      <c r="AG30" s="268"/>
      <c r="AH30" s="285"/>
    </row>
    <row r="31" spans="1:34" ht="14.25" customHeight="1" x14ac:dyDescent="0.15">
      <c r="A31" s="171"/>
      <c r="B31" s="635"/>
      <c r="C31" s="636"/>
      <c r="D31" s="637"/>
      <c r="E31" s="617"/>
      <c r="F31" s="618"/>
      <c r="G31" s="619"/>
      <c r="H31" s="623"/>
      <c r="I31" s="624"/>
      <c r="J31" s="624"/>
      <c r="K31" s="624"/>
      <c r="L31" s="625"/>
      <c r="M31" s="258"/>
      <c r="N31" s="171"/>
      <c r="O31" s="171"/>
      <c r="P31" s="171"/>
      <c r="Q31" s="171"/>
      <c r="R31" s="171"/>
      <c r="S31" s="171"/>
      <c r="T31" s="171"/>
      <c r="U31" s="174"/>
      <c r="V31" s="171"/>
      <c r="W31" s="171"/>
      <c r="X31" s="171"/>
      <c r="Y31" s="171"/>
      <c r="Z31" s="171"/>
      <c r="AA31" s="234"/>
      <c r="AB31" s="7" t="s">
        <v>22</v>
      </c>
      <c r="AC31" s="8" t="s">
        <v>30</v>
      </c>
      <c r="AD31" s="8"/>
      <c r="AE31" s="9"/>
      <c r="AF31" s="284"/>
      <c r="AG31" s="268"/>
      <c r="AH31" s="285"/>
    </row>
    <row r="32" spans="1:34" ht="14.25" customHeight="1" x14ac:dyDescent="0.15">
      <c r="A32" s="171"/>
      <c r="B32" s="545" t="str">
        <f>IF(M11="■","選択","")</f>
        <v/>
      </c>
      <c r="C32" s="546"/>
      <c r="D32" s="547"/>
      <c r="E32" s="620"/>
      <c r="F32" s="621"/>
      <c r="G32" s="622"/>
      <c r="H32" s="626"/>
      <c r="I32" s="627"/>
      <c r="J32" s="627"/>
      <c r="K32" s="627"/>
      <c r="L32" s="628"/>
      <c r="M32" s="259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1"/>
      <c r="AB32" s="14"/>
      <c r="AC32" s="15"/>
      <c r="AD32" s="15"/>
      <c r="AE32" s="16"/>
      <c r="AF32" s="284"/>
      <c r="AG32" s="268"/>
      <c r="AH32" s="285"/>
    </row>
    <row r="33" spans="1:34" ht="14.1" customHeight="1" x14ac:dyDescent="0.15">
      <c r="A33" s="171"/>
      <c r="B33" s="228"/>
      <c r="C33" s="229"/>
      <c r="D33" s="742" t="s">
        <v>31</v>
      </c>
      <c r="E33" s="744" t="s">
        <v>260</v>
      </c>
      <c r="F33" s="745"/>
      <c r="G33" s="745"/>
      <c r="H33" s="745"/>
      <c r="I33" s="745"/>
      <c r="J33" s="745"/>
      <c r="K33" s="745"/>
      <c r="L33" s="745"/>
      <c r="M33" s="236" t="str">
        <f>IF(M29="■","■","□")</f>
        <v>□</v>
      </c>
      <c r="N33" s="237" t="s">
        <v>340</v>
      </c>
      <c r="O33" s="237"/>
      <c r="P33" s="237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234"/>
      <c r="AB33" s="7" t="s">
        <v>22</v>
      </c>
      <c r="AC33" s="17" t="s">
        <v>26</v>
      </c>
      <c r="AD33" s="17"/>
      <c r="AE33" s="18"/>
      <c r="AF33" s="289"/>
      <c r="AG33" s="290"/>
      <c r="AH33" s="291"/>
    </row>
    <row r="34" spans="1:34" ht="14.1" customHeight="1" x14ac:dyDescent="0.15">
      <c r="A34" s="171"/>
      <c r="B34" s="228"/>
      <c r="C34" s="229"/>
      <c r="D34" s="743"/>
      <c r="E34" s="746"/>
      <c r="F34" s="746"/>
      <c r="G34" s="746"/>
      <c r="H34" s="746"/>
      <c r="I34" s="746"/>
      <c r="J34" s="746"/>
      <c r="K34" s="746"/>
      <c r="L34" s="746"/>
      <c r="M34" s="265" t="str">
        <f>IF(Q29="■","■","□")</f>
        <v>□</v>
      </c>
      <c r="N34" s="246" t="s">
        <v>344</v>
      </c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7"/>
      <c r="AB34" s="7" t="s">
        <v>22</v>
      </c>
      <c r="AC34" s="8" t="s">
        <v>265</v>
      </c>
      <c r="AD34" s="8"/>
      <c r="AE34" s="9"/>
      <c r="AF34" s="284"/>
      <c r="AG34" s="268"/>
      <c r="AH34" s="285"/>
    </row>
    <row r="35" spans="1:34" ht="14.1" customHeight="1" x14ac:dyDescent="0.15">
      <c r="A35" s="171"/>
      <c r="B35" s="228"/>
      <c r="C35" s="229"/>
      <c r="D35" s="743"/>
      <c r="E35" s="724" t="s">
        <v>266</v>
      </c>
      <c r="F35" s="725"/>
      <c r="G35" s="747"/>
      <c r="H35" s="724" t="s">
        <v>267</v>
      </c>
      <c r="I35" s="725"/>
      <c r="J35" s="725"/>
      <c r="K35" s="725"/>
      <c r="L35" s="620"/>
      <c r="M35" s="236" t="str">
        <f>IF(M29="■","■","□")</f>
        <v>□</v>
      </c>
      <c r="N35" s="171" t="s">
        <v>264</v>
      </c>
      <c r="O35" s="171"/>
      <c r="P35" s="171"/>
      <c r="Q35" s="171"/>
      <c r="R35" s="171"/>
      <c r="S35" s="171"/>
      <c r="T35" s="173"/>
      <c r="U35" s="171"/>
      <c r="V35" s="171"/>
      <c r="W35" s="173"/>
      <c r="X35" s="171"/>
      <c r="Y35" s="171"/>
      <c r="Z35" s="171"/>
      <c r="AA35" s="234"/>
      <c r="AB35" s="6" t="s">
        <v>22</v>
      </c>
      <c r="AC35" s="8" t="s">
        <v>268</v>
      </c>
      <c r="AD35" s="8"/>
      <c r="AE35" s="9"/>
      <c r="AF35" s="284"/>
      <c r="AG35" s="268"/>
      <c r="AH35" s="285"/>
    </row>
    <row r="36" spans="1:34" ht="14.1" customHeight="1" x14ac:dyDescent="0.15">
      <c r="A36" s="171"/>
      <c r="B36" s="228"/>
      <c r="C36" s="229"/>
      <c r="D36" s="743"/>
      <c r="E36" s="726"/>
      <c r="F36" s="727"/>
      <c r="G36" s="748"/>
      <c r="H36" s="726"/>
      <c r="I36" s="727"/>
      <c r="J36" s="727"/>
      <c r="K36" s="727"/>
      <c r="L36" s="728"/>
      <c r="M36" s="265" t="str">
        <f>IF(Q29="■","■","□")</f>
        <v>□</v>
      </c>
      <c r="N36" s="246" t="s">
        <v>344</v>
      </c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7"/>
      <c r="AB36" s="6" t="s">
        <v>22</v>
      </c>
      <c r="AC36" s="8" t="s">
        <v>269</v>
      </c>
      <c r="AD36" s="8"/>
      <c r="AE36" s="9"/>
      <c r="AF36" s="284"/>
      <c r="AG36" s="268"/>
      <c r="AH36" s="285"/>
    </row>
    <row r="37" spans="1:34" ht="14.1" customHeight="1" x14ac:dyDescent="0.15">
      <c r="A37" s="171"/>
      <c r="B37" s="228"/>
      <c r="C37" s="229"/>
      <c r="D37" s="743"/>
      <c r="E37" s="724" t="s">
        <v>270</v>
      </c>
      <c r="F37" s="725"/>
      <c r="G37" s="747"/>
      <c r="H37" s="750" t="s">
        <v>320</v>
      </c>
      <c r="I37" s="736"/>
      <c r="J37" s="736"/>
      <c r="K37" s="736"/>
      <c r="L37" s="737"/>
      <c r="M37" s="236" t="str">
        <f>IF(M29="■","■","□")</f>
        <v>□</v>
      </c>
      <c r="N37" s="171" t="s">
        <v>264</v>
      </c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234"/>
      <c r="AB37" s="7" t="s">
        <v>22</v>
      </c>
      <c r="AC37" s="8"/>
      <c r="AD37" s="8"/>
      <c r="AE37" s="9"/>
      <c r="AF37" s="284"/>
      <c r="AG37" s="268"/>
      <c r="AH37" s="285"/>
    </row>
    <row r="38" spans="1:34" ht="14.1" customHeight="1" x14ac:dyDescent="0.15">
      <c r="A38" s="171"/>
      <c r="B38" s="228"/>
      <c r="C38" s="229"/>
      <c r="D38" s="743"/>
      <c r="E38" s="729"/>
      <c r="F38" s="730"/>
      <c r="G38" s="749"/>
      <c r="H38" s="623"/>
      <c r="I38" s="624"/>
      <c r="J38" s="624"/>
      <c r="K38" s="624"/>
      <c r="L38" s="625"/>
      <c r="M38" s="236" t="str">
        <f>IF(Q29="■","■","□")</f>
        <v>□</v>
      </c>
      <c r="N38" s="171" t="s">
        <v>344</v>
      </c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9"/>
      <c r="AB38" s="7" t="s">
        <v>22</v>
      </c>
      <c r="AC38" s="8"/>
      <c r="AD38" s="8"/>
      <c r="AE38" s="9"/>
      <c r="AF38" s="284"/>
      <c r="AG38" s="268"/>
      <c r="AH38" s="285"/>
    </row>
    <row r="39" spans="1:34" ht="14.1" customHeight="1" x14ac:dyDescent="0.15">
      <c r="A39" s="171"/>
      <c r="B39" s="228"/>
      <c r="C39" s="229"/>
      <c r="D39" s="743"/>
      <c r="E39" s="729"/>
      <c r="F39" s="730"/>
      <c r="G39" s="749"/>
      <c r="H39" s="623"/>
      <c r="I39" s="624"/>
      <c r="J39" s="624"/>
      <c r="K39" s="624"/>
      <c r="L39" s="625"/>
      <c r="M39" s="259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1"/>
      <c r="AB39" s="7" t="s">
        <v>22</v>
      </c>
      <c r="AC39" s="8"/>
      <c r="AD39" s="8"/>
      <c r="AE39" s="9"/>
      <c r="AF39" s="284"/>
      <c r="AG39" s="268"/>
      <c r="AH39" s="285"/>
    </row>
    <row r="40" spans="1:34" ht="14.1" customHeight="1" x14ac:dyDescent="0.15">
      <c r="A40" s="171"/>
      <c r="B40" s="270"/>
      <c r="C40" s="271"/>
      <c r="D40" s="742" t="s">
        <v>32</v>
      </c>
      <c r="E40" s="729" t="s">
        <v>322</v>
      </c>
      <c r="F40" s="730"/>
      <c r="G40" s="749"/>
      <c r="H40" s="729" t="s">
        <v>323</v>
      </c>
      <c r="I40" s="730"/>
      <c r="J40" s="730"/>
      <c r="K40" s="730"/>
      <c r="L40" s="731"/>
      <c r="M40" s="272" t="str">
        <f>IF(M29="■","■","□")</f>
        <v>□</v>
      </c>
      <c r="N40" s="273" t="s">
        <v>264</v>
      </c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4"/>
      <c r="AB40" s="19" t="s">
        <v>22</v>
      </c>
      <c r="AC40" s="17" t="s">
        <v>26</v>
      </c>
      <c r="AD40" s="17"/>
      <c r="AE40" s="18"/>
      <c r="AF40" s="289"/>
      <c r="AG40" s="290"/>
      <c r="AH40" s="291"/>
    </row>
    <row r="41" spans="1:34" ht="14.1" customHeight="1" x14ac:dyDescent="0.15">
      <c r="A41" s="171"/>
      <c r="B41" s="270"/>
      <c r="C41" s="271"/>
      <c r="D41" s="743"/>
      <c r="E41" s="726"/>
      <c r="F41" s="727"/>
      <c r="G41" s="748"/>
      <c r="H41" s="726"/>
      <c r="I41" s="727"/>
      <c r="J41" s="727"/>
      <c r="K41" s="727"/>
      <c r="L41" s="728"/>
      <c r="M41" s="265" t="str">
        <f>IF(M36="■","■","□")</f>
        <v>□</v>
      </c>
      <c r="N41" s="246" t="s">
        <v>344</v>
      </c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7"/>
      <c r="AB41" s="7" t="s">
        <v>22</v>
      </c>
      <c r="AC41" s="8" t="s">
        <v>265</v>
      </c>
      <c r="AD41" s="8"/>
      <c r="AE41" s="9"/>
      <c r="AF41" s="284"/>
      <c r="AG41" s="268"/>
      <c r="AH41" s="285"/>
    </row>
    <row r="42" spans="1:34" ht="14.1" customHeight="1" x14ac:dyDescent="0.15">
      <c r="A42" s="171"/>
      <c r="B42" s="275"/>
      <c r="C42" s="171"/>
      <c r="D42" s="743"/>
      <c r="E42" s="724" t="s">
        <v>271</v>
      </c>
      <c r="F42" s="725"/>
      <c r="G42" s="747"/>
      <c r="H42" s="724" t="s">
        <v>76</v>
      </c>
      <c r="I42" s="725"/>
      <c r="J42" s="725"/>
      <c r="K42" s="725"/>
      <c r="L42" s="620"/>
      <c r="M42" s="236" t="str">
        <f>IF(M29="■","■","□")</f>
        <v>□</v>
      </c>
      <c r="N42" s="171" t="s">
        <v>264</v>
      </c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234"/>
      <c r="AB42" s="7" t="s">
        <v>22</v>
      </c>
      <c r="AC42" s="8" t="s">
        <v>268</v>
      </c>
      <c r="AD42" s="8"/>
      <c r="AE42" s="9"/>
      <c r="AF42" s="284"/>
      <c r="AG42" s="268"/>
      <c r="AH42" s="285"/>
    </row>
    <row r="43" spans="1:34" ht="14.1" customHeight="1" x14ac:dyDescent="0.15">
      <c r="A43" s="171"/>
      <c r="B43" s="275"/>
      <c r="C43" s="171"/>
      <c r="D43" s="751"/>
      <c r="E43" s="729"/>
      <c r="F43" s="730"/>
      <c r="G43" s="749"/>
      <c r="H43" s="729"/>
      <c r="I43" s="730"/>
      <c r="J43" s="730"/>
      <c r="K43" s="730"/>
      <c r="L43" s="731"/>
      <c r="M43" s="265" t="str">
        <f>IF(M38="■","■","□")</f>
        <v>□</v>
      </c>
      <c r="N43" s="246" t="s">
        <v>344</v>
      </c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76"/>
      <c r="AB43" s="14" t="s">
        <v>263</v>
      </c>
      <c r="AC43" s="15"/>
      <c r="AD43" s="15"/>
      <c r="AE43" s="16"/>
      <c r="AF43" s="292"/>
      <c r="AG43" s="293"/>
      <c r="AH43" s="294"/>
    </row>
    <row r="44" spans="1:34" ht="14.1" customHeight="1" x14ac:dyDescent="0.15">
      <c r="A44" s="171"/>
      <c r="B44" s="275"/>
      <c r="C44" s="171"/>
      <c r="D44" s="742" t="s">
        <v>33</v>
      </c>
      <c r="E44" s="724" t="s">
        <v>190</v>
      </c>
      <c r="F44" s="725"/>
      <c r="G44" s="747"/>
      <c r="H44" s="724" t="s">
        <v>272</v>
      </c>
      <c r="I44" s="725"/>
      <c r="J44" s="725"/>
      <c r="K44" s="725"/>
      <c r="L44" s="620"/>
      <c r="M44" s="272" t="str">
        <f>IF(M29="■","■","□")</f>
        <v>□</v>
      </c>
      <c r="N44" s="273" t="s">
        <v>264</v>
      </c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34"/>
      <c r="AB44" s="19" t="s">
        <v>22</v>
      </c>
      <c r="AC44" s="17" t="s">
        <v>26</v>
      </c>
      <c r="AD44" s="17"/>
      <c r="AE44" s="18"/>
      <c r="AF44" s="284"/>
      <c r="AG44" s="268"/>
      <c r="AH44" s="285"/>
    </row>
    <row r="45" spans="1:34" ht="14.1" customHeight="1" x14ac:dyDescent="0.15">
      <c r="A45" s="171"/>
      <c r="B45" s="275"/>
      <c r="C45" s="171"/>
      <c r="D45" s="743"/>
      <c r="E45" s="752"/>
      <c r="F45" s="753"/>
      <c r="G45" s="754"/>
      <c r="H45" s="752"/>
      <c r="I45" s="753"/>
      <c r="J45" s="753"/>
      <c r="K45" s="753"/>
      <c r="L45" s="617"/>
      <c r="M45" s="265" t="str">
        <f>IF(Q29="■","■","□")</f>
        <v>□</v>
      </c>
      <c r="N45" s="246" t="s">
        <v>344</v>
      </c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7"/>
      <c r="AB45" s="7" t="s">
        <v>22</v>
      </c>
      <c r="AC45" s="8" t="s">
        <v>265</v>
      </c>
      <c r="AD45" s="8"/>
      <c r="AE45" s="9"/>
      <c r="AF45" s="284"/>
      <c r="AG45" s="268"/>
      <c r="AH45" s="285"/>
    </row>
    <row r="46" spans="1:34" ht="14.1" customHeight="1" x14ac:dyDescent="0.15">
      <c r="A46" s="171"/>
      <c r="B46" s="275"/>
      <c r="C46" s="171"/>
      <c r="D46" s="743"/>
      <c r="E46" s="755" t="s">
        <v>273</v>
      </c>
      <c r="F46" s="756"/>
      <c r="G46" s="757"/>
      <c r="H46" s="755" t="s">
        <v>326</v>
      </c>
      <c r="I46" s="756"/>
      <c r="J46" s="756"/>
      <c r="K46" s="756"/>
      <c r="L46" s="757"/>
      <c r="M46" s="243" t="str">
        <f>IF(M29="■","■","□")</f>
        <v>□</v>
      </c>
      <c r="N46" s="237" t="s">
        <v>264</v>
      </c>
      <c r="O46" s="237"/>
      <c r="P46" s="237"/>
      <c r="Q46" s="237"/>
      <c r="R46" s="237"/>
      <c r="S46" s="237"/>
      <c r="T46" s="277"/>
      <c r="U46" s="237"/>
      <c r="V46" s="237"/>
      <c r="W46" s="277"/>
      <c r="X46" s="237"/>
      <c r="Y46" s="237"/>
      <c r="Z46" s="237"/>
      <c r="AA46" s="244"/>
      <c r="AB46" s="7" t="s">
        <v>22</v>
      </c>
      <c r="AC46" s="8" t="s">
        <v>268</v>
      </c>
      <c r="AD46" s="8"/>
      <c r="AE46" s="9"/>
      <c r="AF46" s="284"/>
      <c r="AG46" s="268"/>
      <c r="AH46" s="285"/>
    </row>
    <row r="47" spans="1:34" ht="14.1" customHeight="1" x14ac:dyDescent="0.15">
      <c r="A47" s="171"/>
      <c r="B47" s="275"/>
      <c r="C47" s="171"/>
      <c r="D47" s="751"/>
      <c r="E47" s="758"/>
      <c r="F47" s="621"/>
      <c r="G47" s="622"/>
      <c r="H47" s="758"/>
      <c r="I47" s="621"/>
      <c r="J47" s="621"/>
      <c r="K47" s="621"/>
      <c r="L47" s="622"/>
      <c r="M47" s="265" t="str">
        <f>IF(Q29="■","■","□")</f>
        <v>□</v>
      </c>
      <c r="N47" s="246" t="s">
        <v>344</v>
      </c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7"/>
      <c r="AB47" s="7" t="s">
        <v>22</v>
      </c>
      <c r="AC47" s="8"/>
      <c r="AD47" s="8"/>
      <c r="AE47" s="9"/>
      <c r="AF47" s="284"/>
      <c r="AG47" s="268"/>
      <c r="AH47" s="285"/>
    </row>
    <row r="48" spans="1:34" ht="14.1" customHeight="1" x14ac:dyDescent="0.15">
      <c r="A48" s="171"/>
      <c r="B48" s="275"/>
      <c r="C48" s="171"/>
      <c r="D48" s="742" t="s">
        <v>34</v>
      </c>
      <c r="E48" s="759" t="s">
        <v>197</v>
      </c>
      <c r="F48" s="745"/>
      <c r="G48" s="760"/>
      <c r="H48" s="745" t="s">
        <v>274</v>
      </c>
      <c r="I48" s="745"/>
      <c r="J48" s="745"/>
      <c r="K48" s="745"/>
      <c r="L48" s="745"/>
      <c r="M48" s="272" t="str">
        <f>IF(M29="■","■","□")</f>
        <v>□</v>
      </c>
      <c r="N48" s="273" t="s">
        <v>264</v>
      </c>
      <c r="O48" s="194"/>
      <c r="P48" s="194"/>
      <c r="Q48" s="194"/>
      <c r="R48" s="194"/>
      <c r="S48" s="194"/>
      <c r="T48" s="278"/>
      <c r="U48" s="273"/>
      <c r="V48" s="194"/>
      <c r="W48" s="194"/>
      <c r="X48" s="194"/>
      <c r="Y48" s="194"/>
      <c r="Z48" s="194"/>
      <c r="AA48" s="274"/>
      <c r="AB48" s="19" t="s">
        <v>22</v>
      </c>
      <c r="AC48" s="17" t="s">
        <v>26</v>
      </c>
      <c r="AD48" s="17"/>
      <c r="AE48" s="18"/>
      <c r="AF48" s="289"/>
      <c r="AG48" s="290"/>
      <c r="AH48" s="291"/>
    </row>
    <row r="49" spans="1:34" ht="14.1" customHeight="1" x14ac:dyDescent="0.15">
      <c r="A49" s="171"/>
      <c r="B49" s="275"/>
      <c r="C49" s="171"/>
      <c r="D49" s="743"/>
      <c r="E49" s="761"/>
      <c r="F49" s="618"/>
      <c r="G49" s="619"/>
      <c r="H49" s="746"/>
      <c r="I49" s="746"/>
      <c r="J49" s="746"/>
      <c r="K49" s="746"/>
      <c r="L49" s="746"/>
      <c r="M49" s="265" t="str">
        <f>IF(Q29="■","■","□")</f>
        <v>□</v>
      </c>
      <c r="N49" s="246" t="s">
        <v>344</v>
      </c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7"/>
      <c r="AB49" s="7" t="s">
        <v>263</v>
      </c>
      <c r="AC49" s="8" t="s">
        <v>265</v>
      </c>
      <c r="AD49" s="8"/>
      <c r="AE49" s="9"/>
      <c r="AF49" s="284"/>
      <c r="AG49" s="268"/>
      <c r="AH49" s="285"/>
    </row>
    <row r="50" spans="1:34" ht="14.1" customHeight="1" x14ac:dyDescent="0.15">
      <c r="A50" s="171"/>
      <c r="B50" s="275"/>
      <c r="C50" s="171"/>
      <c r="D50" s="743"/>
      <c r="E50" s="761"/>
      <c r="F50" s="618"/>
      <c r="G50" s="619"/>
      <c r="H50" s="618" t="s">
        <v>68</v>
      </c>
      <c r="I50" s="618"/>
      <c r="J50" s="618"/>
      <c r="K50" s="618"/>
      <c r="L50" s="618"/>
      <c r="M50" s="243" t="str">
        <f>IF(M29="■","■","□")</f>
        <v>□</v>
      </c>
      <c r="N50" s="237" t="s">
        <v>264</v>
      </c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79"/>
      <c r="AB50" s="7" t="s">
        <v>263</v>
      </c>
      <c r="AC50" s="8" t="s">
        <v>268</v>
      </c>
      <c r="AD50" s="8"/>
      <c r="AE50" s="9"/>
      <c r="AF50" s="284"/>
      <c r="AG50" s="268"/>
      <c r="AH50" s="285"/>
    </row>
    <row r="51" spans="1:34" ht="14.1" customHeight="1" x14ac:dyDescent="0.15">
      <c r="A51" s="171"/>
      <c r="B51" s="275"/>
      <c r="C51" s="171"/>
      <c r="D51" s="743"/>
      <c r="E51" s="761"/>
      <c r="F51" s="618"/>
      <c r="G51" s="619"/>
      <c r="H51" s="746"/>
      <c r="I51" s="746"/>
      <c r="J51" s="746"/>
      <c r="K51" s="746"/>
      <c r="L51" s="746"/>
      <c r="M51" s="265" t="str">
        <f>IF(Q29="■","■","□")</f>
        <v>□</v>
      </c>
      <c r="N51" s="246" t="s">
        <v>344</v>
      </c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7"/>
      <c r="AB51" s="7" t="s">
        <v>263</v>
      </c>
      <c r="AC51" s="8"/>
      <c r="AD51" s="8"/>
      <c r="AE51" s="9"/>
      <c r="AF51" s="284"/>
      <c r="AG51" s="268"/>
      <c r="AH51" s="285"/>
    </row>
    <row r="52" spans="1:34" ht="14.1" customHeight="1" x14ac:dyDescent="0.15">
      <c r="A52" s="171"/>
      <c r="B52" s="275"/>
      <c r="C52" s="171"/>
      <c r="D52" s="743"/>
      <c r="E52" s="761"/>
      <c r="F52" s="618"/>
      <c r="G52" s="619"/>
      <c r="H52" s="755" t="s">
        <v>35</v>
      </c>
      <c r="I52" s="756"/>
      <c r="J52" s="756"/>
      <c r="K52" s="756"/>
      <c r="L52" s="757"/>
      <c r="M52" s="243" t="str">
        <f>IF(M29="■","■","□")</f>
        <v>□</v>
      </c>
      <c r="N52" s="237" t="s">
        <v>264</v>
      </c>
      <c r="O52" s="179"/>
      <c r="P52" s="179"/>
      <c r="Q52" s="179"/>
      <c r="R52" s="179"/>
      <c r="S52" s="179"/>
      <c r="T52" s="277"/>
      <c r="U52" s="237"/>
      <c r="V52" s="179"/>
      <c r="W52" s="179"/>
      <c r="X52" s="179"/>
      <c r="Y52" s="179"/>
      <c r="Z52" s="179"/>
      <c r="AA52" s="280"/>
      <c r="AB52" s="7"/>
      <c r="AC52" s="8"/>
      <c r="AD52" s="8"/>
      <c r="AE52" s="9"/>
      <c r="AF52" s="284"/>
      <c r="AG52" s="268"/>
      <c r="AH52" s="285"/>
    </row>
    <row r="53" spans="1:34" ht="14.1" customHeight="1" x14ac:dyDescent="0.15">
      <c r="A53" s="171"/>
      <c r="B53" s="275"/>
      <c r="C53" s="171"/>
      <c r="D53" s="743"/>
      <c r="E53" s="761"/>
      <c r="F53" s="618"/>
      <c r="G53" s="619"/>
      <c r="H53" s="762"/>
      <c r="I53" s="746"/>
      <c r="J53" s="746"/>
      <c r="K53" s="746"/>
      <c r="L53" s="763"/>
      <c r="M53" s="265" t="str">
        <f>IF(Q29="■","■","□")</f>
        <v>□</v>
      </c>
      <c r="N53" s="246" t="s">
        <v>344</v>
      </c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7"/>
      <c r="AB53" s="7"/>
      <c r="AC53" s="8"/>
      <c r="AD53" s="8"/>
      <c r="AE53" s="9"/>
      <c r="AF53" s="284"/>
      <c r="AG53" s="268"/>
      <c r="AH53" s="285"/>
    </row>
    <row r="54" spans="1:34" ht="14.1" customHeight="1" x14ac:dyDescent="0.15">
      <c r="A54" s="171"/>
      <c r="B54" s="275"/>
      <c r="C54" s="171"/>
      <c r="D54" s="743"/>
      <c r="E54" s="761"/>
      <c r="F54" s="618"/>
      <c r="G54" s="619"/>
      <c r="H54" s="755" t="s">
        <v>275</v>
      </c>
      <c r="I54" s="756"/>
      <c r="J54" s="756"/>
      <c r="K54" s="756"/>
      <c r="L54" s="757"/>
      <c r="M54" s="243" t="str">
        <f>IF(M29="■","■","□")</f>
        <v>□</v>
      </c>
      <c r="N54" s="237" t="s">
        <v>264</v>
      </c>
      <c r="O54" s="171"/>
      <c r="P54" s="171"/>
      <c r="Q54" s="171"/>
      <c r="R54" s="173"/>
      <c r="S54" s="171"/>
      <c r="T54" s="171"/>
      <c r="U54" s="171"/>
      <c r="V54" s="173"/>
      <c r="W54" s="171"/>
      <c r="X54" s="171"/>
      <c r="Y54" s="171"/>
      <c r="Z54" s="171"/>
      <c r="AA54" s="234"/>
      <c r="AB54" s="7"/>
      <c r="AC54" s="8"/>
      <c r="AD54" s="8"/>
      <c r="AE54" s="9"/>
      <c r="AF54" s="284"/>
      <c r="AG54" s="268"/>
      <c r="AH54" s="285"/>
    </row>
    <row r="55" spans="1:34" ht="14.1" customHeight="1" x14ac:dyDescent="0.15">
      <c r="A55" s="171"/>
      <c r="B55" s="275"/>
      <c r="C55" s="171"/>
      <c r="D55" s="743"/>
      <c r="E55" s="761"/>
      <c r="F55" s="618"/>
      <c r="G55" s="619"/>
      <c r="H55" s="761"/>
      <c r="I55" s="618"/>
      <c r="J55" s="618"/>
      <c r="K55" s="618"/>
      <c r="L55" s="619"/>
      <c r="M55" s="265" t="str">
        <f>IF(Q29="■","■","□")</f>
        <v>□</v>
      </c>
      <c r="N55" s="246" t="s">
        <v>344</v>
      </c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7"/>
      <c r="AB55" s="7"/>
      <c r="AC55" s="8"/>
      <c r="AD55" s="8"/>
      <c r="AE55" s="9"/>
      <c r="AF55" s="284"/>
      <c r="AG55" s="268"/>
      <c r="AH55" s="285"/>
    </row>
    <row r="56" spans="1:34" ht="14.1" customHeight="1" x14ac:dyDescent="0.15">
      <c r="A56" s="171"/>
      <c r="B56" s="275"/>
      <c r="C56" s="171"/>
      <c r="D56" s="743"/>
      <c r="E56" s="761"/>
      <c r="F56" s="618"/>
      <c r="G56" s="619"/>
      <c r="H56" s="755" t="s">
        <v>36</v>
      </c>
      <c r="I56" s="756"/>
      <c r="J56" s="756"/>
      <c r="K56" s="756"/>
      <c r="L56" s="757"/>
      <c r="M56" s="243" t="str">
        <f>IF(M29="■","■","□")</f>
        <v>□</v>
      </c>
      <c r="N56" s="237" t="s">
        <v>264</v>
      </c>
      <c r="O56" s="237"/>
      <c r="P56" s="237"/>
      <c r="Q56" s="237"/>
      <c r="R56" s="277"/>
      <c r="S56" s="237"/>
      <c r="T56" s="237"/>
      <c r="U56" s="237"/>
      <c r="V56" s="277"/>
      <c r="W56" s="237"/>
      <c r="X56" s="237"/>
      <c r="Y56" s="237"/>
      <c r="Z56" s="237"/>
      <c r="AA56" s="244"/>
      <c r="AB56" s="7"/>
      <c r="AC56" s="8"/>
      <c r="AD56" s="8"/>
      <c r="AE56" s="9"/>
      <c r="AF56" s="284"/>
      <c r="AG56" s="268"/>
      <c r="AH56" s="285"/>
    </row>
    <row r="57" spans="1:34" ht="14.1" customHeight="1" x14ac:dyDescent="0.15">
      <c r="A57" s="171"/>
      <c r="B57" s="275"/>
      <c r="C57" s="171"/>
      <c r="D57" s="743"/>
      <c r="E57" s="762"/>
      <c r="F57" s="746"/>
      <c r="G57" s="763"/>
      <c r="H57" s="761"/>
      <c r="I57" s="618"/>
      <c r="J57" s="618"/>
      <c r="K57" s="618"/>
      <c r="L57" s="619"/>
      <c r="M57" s="265" t="str">
        <f>IF(Q29="■","■","□")</f>
        <v>□</v>
      </c>
      <c r="N57" s="246" t="s">
        <v>344</v>
      </c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7"/>
      <c r="AB57" s="7"/>
      <c r="AC57" s="8"/>
      <c r="AD57" s="8"/>
      <c r="AE57" s="9"/>
      <c r="AF57" s="284"/>
      <c r="AG57" s="268"/>
      <c r="AH57" s="285"/>
    </row>
    <row r="58" spans="1:34" ht="14.1" customHeight="1" x14ac:dyDescent="0.15">
      <c r="A58" s="171"/>
      <c r="B58" s="275"/>
      <c r="C58" s="171"/>
      <c r="D58" s="743"/>
      <c r="E58" s="755" t="s">
        <v>261</v>
      </c>
      <c r="F58" s="756"/>
      <c r="G58" s="757"/>
      <c r="H58" s="755" t="s">
        <v>276</v>
      </c>
      <c r="I58" s="756"/>
      <c r="J58" s="756"/>
      <c r="K58" s="756"/>
      <c r="L58" s="757"/>
      <c r="M58" s="243" t="str">
        <f>IF(M29="■","■","□")</f>
        <v>□</v>
      </c>
      <c r="N58" s="237" t="s">
        <v>264</v>
      </c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44"/>
      <c r="AB58" s="7"/>
      <c r="AC58" s="8"/>
      <c r="AD58" s="8"/>
      <c r="AE58" s="9"/>
      <c r="AF58" s="284"/>
      <c r="AG58" s="268"/>
      <c r="AH58" s="285"/>
    </row>
    <row r="59" spans="1:34" ht="14.1" customHeight="1" x14ac:dyDescent="0.15">
      <c r="A59" s="171"/>
      <c r="B59" s="275"/>
      <c r="C59" s="171"/>
      <c r="D59" s="751"/>
      <c r="E59" s="758"/>
      <c r="F59" s="621"/>
      <c r="G59" s="622"/>
      <c r="H59" s="758"/>
      <c r="I59" s="621"/>
      <c r="J59" s="621"/>
      <c r="K59" s="621"/>
      <c r="L59" s="622"/>
      <c r="M59" s="265" t="str">
        <f>IF(Q29="■","■","□")</f>
        <v>□</v>
      </c>
      <c r="N59" s="246" t="s">
        <v>344</v>
      </c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7"/>
      <c r="AB59" s="14"/>
      <c r="AC59" s="15"/>
      <c r="AD59" s="15"/>
      <c r="AE59" s="16"/>
      <c r="AF59" s="292"/>
      <c r="AG59" s="293"/>
      <c r="AH59" s="294"/>
    </row>
    <row r="60" spans="1:34" ht="14.1" customHeight="1" x14ac:dyDescent="0.15">
      <c r="A60" s="171"/>
      <c r="B60" s="275"/>
      <c r="C60" s="171"/>
      <c r="D60" s="742" t="s">
        <v>43</v>
      </c>
      <c r="E60" s="745" t="s">
        <v>43</v>
      </c>
      <c r="F60" s="745"/>
      <c r="G60" s="760"/>
      <c r="H60" s="759" t="s">
        <v>44</v>
      </c>
      <c r="I60" s="745"/>
      <c r="J60" s="745"/>
      <c r="K60" s="745"/>
      <c r="L60" s="760"/>
      <c r="M60" s="278" t="str">
        <f>IF(M29="■","■","□")</f>
        <v>□</v>
      </c>
      <c r="N60" s="273" t="s">
        <v>264</v>
      </c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4"/>
      <c r="AB60" s="19" t="s">
        <v>22</v>
      </c>
      <c r="AC60" s="17" t="s">
        <v>26</v>
      </c>
      <c r="AD60" s="8"/>
      <c r="AE60" s="9"/>
      <c r="AF60" s="171"/>
      <c r="AG60" s="171"/>
      <c r="AH60" s="295"/>
    </row>
    <row r="61" spans="1:34" ht="14.1" customHeight="1" x14ac:dyDescent="0.15">
      <c r="A61" s="171"/>
      <c r="B61" s="275"/>
      <c r="C61" s="171"/>
      <c r="D61" s="743"/>
      <c r="E61" s="618"/>
      <c r="F61" s="618"/>
      <c r="G61" s="619"/>
      <c r="H61" s="761"/>
      <c r="I61" s="618"/>
      <c r="J61" s="618"/>
      <c r="K61" s="618"/>
      <c r="L61" s="619"/>
      <c r="M61" s="236" t="str">
        <f>IF(Q29="■","■","□")</f>
        <v>□</v>
      </c>
      <c r="N61" s="171" t="s">
        <v>344</v>
      </c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268"/>
      <c r="Z61" s="268"/>
      <c r="AA61" s="269"/>
      <c r="AB61" s="7" t="s">
        <v>263</v>
      </c>
      <c r="AC61" s="8" t="s">
        <v>265</v>
      </c>
      <c r="AD61" s="8"/>
      <c r="AE61" s="9"/>
      <c r="AF61" s="171"/>
      <c r="AG61" s="171"/>
      <c r="AH61" s="295"/>
    </row>
    <row r="62" spans="1:34" ht="14.1" customHeight="1" x14ac:dyDescent="0.15">
      <c r="A62" s="171"/>
      <c r="B62" s="275"/>
      <c r="C62" s="171"/>
      <c r="D62" s="751"/>
      <c r="E62" s="621"/>
      <c r="F62" s="621"/>
      <c r="G62" s="622"/>
      <c r="H62" s="758"/>
      <c r="I62" s="621"/>
      <c r="J62" s="621"/>
      <c r="K62" s="621"/>
      <c r="L62" s="622"/>
      <c r="M62" s="259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1"/>
      <c r="AB62" s="14" t="s">
        <v>263</v>
      </c>
      <c r="AC62" s="15" t="s">
        <v>268</v>
      </c>
      <c r="AD62" s="15"/>
      <c r="AE62" s="16"/>
      <c r="AF62" s="260"/>
      <c r="AG62" s="260"/>
      <c r="AH62" s="296"/>
    </row>
    <row r="63" spans="1:34" ht="14.1" customHeight="1" x14ac:dyDescent="0.15">
      <c r="A63" s="171"/>
      <c r="B63" s="275"/>
      <c r="C63" s="171"/>
      <c r="D63" s="764" t="s">
        <v>45</v>
      </c>
      <c r="E63" s="759" t="s">
        <v>262</v>
      </c>
      <c r="F63" s="745"/>
      <c r="G63" s="745"/>
      <c r="H63" s="767" t="s">
        <v>277</v>
      </c>
      <c r="I63" s="744"/>
      <c r="J63" s="744"/>
      <c r="K63" s="744"/>
      <c r="L63" s="768"/>
      <c r="M63" s="278" t="str">
        <f>IF(M29="■","■","□")</f>
        <v>□</v>
      </c>
      <c r="N63" s="273" t="s">
        <v>264</v>
      </c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273"/>
      <c r="AA63" s="274"/>
      <c r="AB63" s="7" t="s">
        <v>263</v>
      </c>
      <c r="AC63" s="17" t="s">
        <v>26</v>
      </c>
      <c r="AD63" s="8"/>
      <c r="AE63" s="9"/>
      <c r="AF63" s="171"/>
      <c r="AG63" s="171"/>
      <c r="AH63" s="295"/>
    </row>
    <row r="64" spans="1:34" ht="14.1" customHeight="1" x14ac:dyDescent="0.15">
      <c r="A64" s="171"/>
      <c r="B64" s="275"/>
      <c r="C64" s="171"/>
      <c r="D64" s="765"/>
      <c r="E64" s="762"/>
      <c r="F64" s="746"/>
      <c r="G64" s="746"/>
      <c r="H64" s="769"/>
      <c r="I64" s="770"/>
      <c r="J64" s="770"/>
      <c r="K64" s="770"/>
      <c r="L64" s="771"/>
      <c r="M64" s="265" t="str">
        <f>IF(Q29="■","■","□")</f>
        <v>□</v>
      </c>
      <c r="N64" s="246" t="s">
        <v>344</v>
      </c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7"/>
      <c r="AB64" s="7" t="s">
        <v>263</v>
      </c>
      <c r="AC64" s="8" t="s">
        <v>265</v>
      </c>
      <c r="AD64" s="8"/>
      <c r="AE64" s="9"/>
      <c r="AF64" s="171"/>
      <c r="AG64" s="171"/>
      <c r="AH64" s="295"/>
    </row>
    <row r="65" spans="1:34" ht="14.1" customHeight="1" x14ac:dyDescent="0.15">
      <c r="A65" s="171"/>
      <c r="B65" s="275"/>
      <c r="C65" s="171"/>
      <c r="D65" s="765"/>
      <c r="E65" s="750" t="s">
        <v>206</v>
      </c>
      <c r="F65" s="736"/>
      <c r="G65" s="736"/>
      <c r="H65" s="750" t="s">
        <v>331</v>
      </c>
      <c r="I65" s="736"/>
      <c r="J65" s="736"/>
      <c r="K65" s="736"/>
      <c r="L65" s="737"/>
      <c r="M65" s="243" t="str">
        <f>IF(M29="■","■","□")</f>
        <v>□</v>
      </c>
      <c r="N65" s="237" t="s">
        <v>264</v>
      </c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44"/>
      <c r="AB65" s="7" t="s">
        <v>263</v>
      </c>
      <c r="AC65" s="8" t="s">
        <v>268</v>
      </c>
      <c r="AD65" s="8"/>
      <c r="AE65" s="9"/>
      <c r="AF65" s="171"/>
      <c r="AG65" s="171"/>
      <c r="AH65" s="295"/>
    </row>
    <row r="66" spans="1:34" ht="14.1" customHeight="1" thickBot="1" x14ac:dyDescent="0.2">
      <c r="A66" s="171"/>
      <c r="B66" s="281"/>
      <c r="C66" s="232"/>
      <c r="D66" s="766"/>
      <c r="E66" s="772"/>
      <c r="F66" s="740"/>
      <c r="G66" s="740"/>
      <c r="H66" s="772"/>
      <c r="I66" s="740"/>
      <c r="J66" s="740"/>
      <c r="K66" s="740"/>
      <c r="L66" s="741"/>
      <c r="M66" s="231" t="str">
        <f>IF(Q29="■","■","□")</f>
        <v>□</v>
      </c>
      <c r="N66" s="232" t="s">
        <v>344</v>
      </c>
      <c r="O66" s="282"/>
      <c r="P66" s="282"/>
      <c r="Q66" s="282"/>
      <c r="R66" s="282"/>
      <c r="S66" s="282"/>
      <c r="T66" s="282"/>
      <c r="U66" s="282"/>
      <c r="V66" s="282"/>
      <c r="W66" s="282"/>
      <c r="X66" s="282"/>
      <c r="Y66" s="282"/>
      <c r="Z66" s="282"/>
      <c r="AA66" s="283"/>
      <c r="AB66" s="5" t="s">
        <v>263</v>
      </c>
      <c r="AC66" s="10" t="s">
        <v>46</v>
      </c>
      <c r="AD66" s="10"/>
      <c r="AE66" s="11"/>
      <c r="AF66" s="232"/>
      <c r="AG66" s="232"/>
      <c r="AH66" s="257"/>
    </row>
    <row r="67" spans="1:34" ht="14.45" customHeight="1" x14ac:dyDescent="0.15"/>
    <row r="68" spans="1:34" ht="14.45" customHeight="1" x14ac:dyDescent="0.15"/>
    <row r="69" spans="1:34" ht="14.45" customHeight="1" x14ac:dyDescent="0.15"/>
    <row r="70" spans="1:34" ht="14.45" customHeight="1" x14ac:dyDescent="0.15"/>
    <row r="71" spans="1:34" ht="14.45" customHeight="1" x14ac:dyDescent="0.15"/>
    <row r="72" spans="1:34" ht="14.45" customHeight="1" x14ac:dyDescent="0.15"/>
  </sheetData>
  <sheetProtection algorithmName="SHA-512" hashValue="vL2hcCy17zkQ7g7yqxJ2c9S6qwh6oFxsLksKCsy0kvR1pZSug70VPGM8fdkRKo7QoKpB/p2BoWnGwcgiU/rnGg==" saltValue="vuXKW0QkfJuokD97DNF55w==" spinCount="100000" sheet="1" objects="1" scenarios="1" selectLockedCells="1"/>
  <dataConsolidate/>
  <mergeCells count="66">
    <mergeCell ref="D60:D62"/>
    <mergeCell ref="E60:G62"/>
    <mergeCell ref="H60:L62"/>
    <mergeCell ref="D63:D66"/>
    <mergeCell ref="E63:G64"/>
    <mergeCell ref="H63:L64"/>
    <mergeCell ref="E65:G66"/>
    <mergeCell ref="H65:L66"/>
    <mergeCell ref="D48:D59"/>
    <mergeCell ref="E48:G57"/>
    <mergeCell ref="H48:L49"/>
    <mergeCell ref="H50:L51"/>
    <mergeCell ref="H52:L53"/>
    <mergeCell ref="H54:L55"/>
    <mergeCell ref="H56:L57"/>
    <mergeCell ref="E58:G59"/>
    <mergeCell ref="H58:L59"/>
    <mergeCell ref="D40:D43"/>
    <mergeCell ref="E40:G41"/>
    <mergeCell ref="H40:L41"/>
    <mergeCell ref="E42:G43"/>
    <mergeCell ref="H42:L43"/>
    <mergeCell ref="D44:D47"/>
    <mergeCell ref="E44:G45"/>
    <mergeCell ref="H44:L45"/>
    <mergeCell ref="E46:G47"/>
    <mergeCell ref="H46:L47"/>
    <mergeCell ref="D33:D39"/>
    <mergeCell ref="E33:L34"/>
    <mergeCell ref="E35:G36"/>
    <mergeCell ref="H35:L36"/>
    <mergeCell ref="E37:G39"/>
    <mergeCell ref="H37:L39"/>
    <mergeCell ref="E23:L23"/>
    <mergeCell ref="E24:L24"/>
    <mergeCell ref="E25:L28"/>
    <mergeCell ref="B29:D31"/>
    <mergeCell ref="E29:L29"/>
    <mergeCell ref="E30:G32"/>
    <mergeCell ref="H30:L32"/>
    <mergeCell ref="B32:D32"/>
    <mergeCell ref="AF15:AH16"/>
    <mergeCell ref="H16:L16"/>
    <mergeCell ref="M16:AA16"/>
    <mergeCell ref="AB16:AE16"/>
    <mergeCell ref="B17:D20"/>
    <mergeCell ref="E17:G22"/>
    <mergeCell ref="H17:L18"/>
    <mergeCell ref="H19:L21"/>
    <mergeCell ref="B21:D21"/>
    <mergeCell ref="R21:Z21"/>
    <mergeCell ref="H22:L22"/>
    <mergeCell ref="B10:F13"/>
    <mergeCell ref="G10:L11"/>
    <mergeCell ref="G12:L12"/>
    <mergeCell ref="G13:L13"/>
    <mergeCell ref="B15:D16"/>
    <mergeCell ref="E15:G16"/>
    <mergeCell ref="H15:AE15"/>
    <mergeCell ref="B8:F8"/>
    <mergeCell ref="G8:AH8"/>
    <mergeCell ref="B5:F5"/>
    <mergeCell ref="B6:F6"/>
    <mergeCell ref="G6:AH6"/>
    <mergeCell ref="B7:F7"/>
    <mergeCell ref="G7:AH7"/>
  </mergeCells>
  <phoneticPr fontId="2"/>
  <conditionalFormatting sqref="B32:D32">
    <cfRule type="cellIs" dxfId="6" priority="4" stopIfTrue="1" operator="equal">
      <formula>"選択"</formula>
    </cfRule>
  </conditionalFormatting>
  <conditionalFormatting sqref="H22:L22">
    <cfRule type="expression" dxfId="5" priority="3" stopIfTrue="1">
      <formula>"評価方法を選択"</formula>
    </cfRule>
  </conditionalFormatting>
  <conditionalFormatting sqref="H22:L22">
    <cfRule type="containsText" dxfId="4" priority="2" stopIfTrue="1" operator="containsText" text="評価方法を選択">
      <formula>NOT(ISERROR(SEARCH("評価方法を選択",H22)))</formula>
    </cfRule>
  </conditionalFormatting>
  <conditionalFormatting sqref="B21:D21">
    <cfRule type="cellIs" dxfId="3" priority="1" stopIfTrue="1" operator="equal">
      <formula>"選択"</formula>
    </cfRule>
  </conditionalFormatting>
  <dataValidations count="4">
    <dataValidation type="list" allowBlank="1" showInputMessage="1" showErrorMessage="1" promptTitle="【　注意　】" prompt="住戸間の温度差係数「0.0」を適用するためには_x000a_要件に適合する断熱措置等が必要です。" sqref="N27" xr:uid="{FB8BDA81-9A98-4353-B8E4-F54E97732972}">
      <formula1>"■,□"</formula1>
    </dataValidation>
    <dataValidation type="list" allowBlank="1" showInputMessage="1" showErrorMessage="1" prompt="認定申請書別紙の提出が必要です。" sqref="Q22 Q29" xr:uid="{D57987C5-2E42-433B-9569-105C06AA6B6D}">
      <formula1>"■,□"</formula1>
    </dataValidation>
    <dataValidation type="list" allowBlank="1" showInputMessage="1" showErrorMessage="1" sqref="AB8:AB11 AB6 M29 AB14:AB66 N26 M22" xr:uid="{08AD9A9E-9F82-4580-A4CE-B2B4985E3947}">
      <formula1>"■,□"</formula1>
    </dataValidation>
    <dataValidation allowBlank="1" showInputMessage="1" prompt="外皮性能または一次エネルギー消費量の評価手法が_x000a_住戸により異なる場合で、［第一面(1)］［第一面(2)］_x000a_を提出する場合のみ記載をお願いします。" sqref="G7:AH7" xr:uid="{A4BCE1EE-5C26-40CF-BCEA-E6C0F0AE9157}"/>
  </dataValidations>
  <printOptions horizontalCentered="1"/>
  <pageMargins left="0.47244094488188981" right="0.39370078740157483" top="0.31496062992125984" bottom="0.39370078740157483" header="0.19685039370078741" footer="0.19685039370078741"/>
  <pageSetup paperSize="9" scale="95" fitToHeight="5" orientation="portrait" r:id="rId1"/>
  <headerFooter scaleWithDoc="0">
    <oddFooter>&amp;L&amp;9ＨＰJ-351-13　(Ver.20240620）&amp;R&amp;9Copyright 2013-2024 Houseplus Corporation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G41"/>
  <sheetViews>
    <sheetView view="pageBreakPreview" zoomScale="130" zoomScaleNormal="85" zoomScaleSheetLayoutView="130" zoomScalePageLayoutView="115" workbookViewId="0">
      <selection activeCell="AA14" sqref="AA14"/>
    </sheetView>
  </sheetViews>
  <sheetFormatPr defaultColWidth="2.875" defaultRowHeight="17.25" customHeight="1" x14ac:dyDescent="0.15"/>
  <cols>
    <col min="1" max="16384" width="2.875" style="69"/>
  </cols>
  <sheetData>
    <row r="1" spans="1:33" ht="13.5" customHeight="1" x14ac:dyDescent="0.1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4" t="s">
        <v>308</v>
      </c>
    </row>
    <row r="2" spans="1:33" ht="17.25" customHeight="1" thickBot="1" x14ac:dyDescent="0.2">
      <c r="A2" s="217" t="s">
        <v>310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213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302" t="s">
        <v>63</v>
      </c>
    </row>
    <row r="3" spans="1:33" ht="18.75" customHeight="1" x14ac:dyDescent="0.15">
      <c r="A3" s="554" t="s">
        <v>72</v>
      </c>
      <c r="B3" s="393"/>
      <c r="C3" s="393"/>
      <c r="D3" s="393"/>
      <c r="E3" s="555"/>
      <c r="F3" s="226" t="s">
        <v>339</v>
      </c>
      <c r="G3" s="227" t="s">
        <v>84</v>
      </c>
      <c r="H3" s="227"/>
      <c r="I3" s="227"/>
      <c r="J3" s="227"/>
      <c r="K3" s="227"/>
      <c r="L3" s="226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0"/>
    </row>
    <row r="4" spans="1:33" ht="20.100000000000001" customHeight="1" x14ac:dyDescent="0.15">
      <c r="A4" s="556" t="s">
        <v>73</v>
      </c>
      <c r="B4" s="557"/>
      <c r="C4" s="557"/>
      <c r="D4" s="557"/>
      <c r="E4" s="558"/>
      <c r="F4" s="559" t="str">
        <f>IF(別添①!G12="","※別添①・一括依頼整理表に記載して下さい",別添①!G12)</f>
        <v>※別添①・一括依頼整理表に記載して下さい</v>
      </c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60"/>
      <c r="T4" s="560"/>
      <c r="U4" s="560"/>
      <c r="V4" s="560"/>
      <c r="W4" s="560"/>
      <c r="X4" s="560"/>
      <c r="Y4" s="560"/>
      <c r="Z4" s="560"/>
      <c r="AA4" s="560"/>
      <c r="AB4" s="560"/>
      <c r="AC4" s="560"/>
      <c r="AD4" s="560"/>
      <c r="AE4" s="560"/>
      <c r="AF4" s="560"/>
      <c r="AG4" s="561"/>
    </row>
    <row r="5" spans="1:33" ht="20.100000000000001" customHeight="1" thickBot="1" x14ac:dyDescent="0.2">
      <c r="A5" s="687" t="s">
        <v>135</v>
      </c>
      <c r="B5" s="688"/>
      <c r="C5" s="688"/>
      <c r="D5" s="688"/>
      <c r="E5" s="689"/>
      <c r="F5" s="690" t="str">
        <f>IF(別添①!G13="","※別添①・一括依頼整理表に記載して下さい",別添①!G13)</f>
        <v>※別添①・一括依頼整理表に記載して下さい</v>
      </c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1"/>
      <c r="R5" s="691"/>
      <c r="S5" s="691"/>
      <c r="T5" s="691"/>
      <c r="U5" s="691"/>
      <c r="V5" s="691"/>
      <c r="W5" s="691"/>
      <c r="X5" s="691"/>
      <c r="Y5" s="691"/>
      <c r="Z5" s="691"/>
      <c r="AA5" s="691"/>
      <c r="AB5" s="691"/>
      <c r="AC5" s="691"/>
      <c r="AD5" s="691"/>
      <c r="AE5" s="691"/>
      <c r="AF5" s="691"/>
      <c r="AG5" s="692"/>
    </row>
    <row r="6" spans="1:33" ht="11.25" customHeight="1" thickBot="1" x14ac:dyDescent="0.2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</row>
    <row r="7" spans="1:33" ht="15.95" customHeight="1" x14ac:dyDescent="0.15">
      <c r="A7" s="693" t="s">
        <v>75</v>
      </c>
      <c r="B7" s="529"/>
      <c r="C7" s="529"/>
      <c r="D7" s="529"/>
      <c r="E7" s="694"/>
      <c r="F7" s="529" t="s">
        <v>136</v>
      </c>
      <c r="G7" s="529"/>
      <c r="H7" s="529"/>
      <c r="I7" s="529"/>
      <c r="J7" s="529"/>
      <c r="K7" s="699"/>
      <c r="L7" s="303" t="str">
        <f>IF('第一面(1)'!M10="■","■","□")</f>
        <v>□</v>
      </c>
      <c r="M7" s="252" t="s">
        <v>62</v>
      </c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3"/>
    </row>
    <row r="8" spans="1:33" ht="15.95" customHeight="1" x14ac:dyDescent="0.15">
      <c r="A8" s="404"/>
      <c r="B8" s="405"/>
      <c r="C8" s="405"/>
      <c r="D8" s="405"/>
      <c r="E8" s="695"/>
      <c r="F8" s="700"/>
      <c r="G8" s="700"/>
      <c r="H8" s="700"/>
      <c r="I8" s="700"/>
      <c r="J8" s="700"/>
      <c r="K8" s="701"/>
      <c r="L8" s="236" t="str">
        <f>IF('第一面(1)'!M11="■","■","□")</f>
        <v>□</v>
      </c>
      <c r="M8" s="246" t="s">
        <v>37</v>
      </c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98" t="str">
        <f>IF('第一面(1)'!Y11="■","■","□")</f>
        <v>□</v>
      </c>
      <c r="Y8" s="246" t="s">
        <v>38</v>
      </c>
      <c r="Z8" s="246"/>
      <c r="AA8" s="246"/>
      <c r="AB8" s="246"/>
      <c r="AC8" s="246"/>
      <c r="AD8" s="246"/>
      <c r="AE8" s="246"/>
      <c r="AF8" s="246"/>
      <c r="AG8" s="255"/>
    </row>
    <row r="9" spans="1:33" ht="15.95" customHeight="1" x14ac:dyDescent="0.15">
      <c r="A9" s="404"/>
      <c r="B9" s="405"/>
      <c r="C9" s="405"/>
      <c r="D9" s="405"/>
      <c r="E9" s="695"/>
      <c r="F9" s="531" t="s">
        <v>40</v>
      </c>
      <c r="G9" s="531"/>
      <c r="H9" s="531"/>
      <c r="I9" s="531"/>
      <c r="J9" s="531"/>
      <c r="K9" s="702"/>
      <c r="L9" s="299" t="str">
        <f>IF('第一面(1)'!M12="■","■","□")</f>
        <v>□</v>
      </c>
      <c r="M9" s="238" t="s">
        <v>77</v>
      </c>
      <c r="N9" s="246"/>
      <c r="O9" s="246"/>
      <c r="P9" s="246"/>
      <c r="Q9" s="246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56"/>
    </row>
    <row r="10" spans="1:33" ht="15.95" customHeight="1" thickBot="1" x14ac:dyDescent="0.2">
      <c r="A10" s="696"/>
      <c r="B10" s="697"/>
      <c r="C10" s="697"/>
      <c r="D10" s="697"/>
      <c r="E10" s="698"/>
      <c r="F10" s="697" t="s">
        <v>41</v>
      </c>
      <c r="G10" s="697"/>
      <c r="H10" s="697"/>
      <c r="I10" s="697"/>
      <c r="J10" s="697"/>
      <c r="K10" s="703"/>
      <c r="L10" s="231" t="str">
        <f>IF('第一面(1)'!M13="■","■","□")</f>
        <v>□</v>
      </c>
      <c r="M10" s="232" t="s">
        <v>42</v>
      </c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57"/>
    </row>
    <row r="11" spans="1:33" ht="11.25" customHeight="1" thickBot="1" x14ac:dyDescent="0.2">
      <c r="A11" s="171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</row>
    <row r="12" spans="1:33" ht="13.5" customHeight="1" x14ac:dyDescent="0.15">
      <c r="A12" s="704" t="s">
        <v>5</v>
      </c>
      <c r="B12" s="523"/>
      <c r="C12" s="523"/>
      <c r="D12" s="527" t="s">
        <v>19</v>
      </c>
      <c r="E12" s="523"/>
      <c r="F12" s="523"/>
      <c r="G12" s="523" t="s">
        <v>1</v>
      </c>
      <c r="H12" s="523"/>
      <c r="I12" s="523"/>
      <c r="J12" s="523"/>
      <c r="K12" s="523"/>
      <c r="L12" s="523"/>
      <c r="M12" s="523"/>
      <c r="N12" s="523"/>
      <c r="O12" s="523"/>
      <c r="P12" s="523"/>
      <c r="Q12" s="523"/>
      <c r="R12" s="523"/>
      <c r="S12" s="523"/>
      <c r="T12" s="523"/>
      <c r="U12" s="523"/>
      <c r="V12" s="523"/>
      <c r="W12" s="523"/>
      <c r="X12" s="523"/>
      <c r="Y12" s="523"/>
      <c r="Z12" s="523"/>
      <c r="AA12" s="523"/>
      <c r="AB12" s="523"/>
      <c r="AC12" s="523"/>
      <c r="AD12" s="523"/>
      <c r="AE12" s="527" t="s">
        <v>0</v>
      </c>
      <c r="AF12" s="523"/>
      <c r="AG12" s="710"/>
    </row>
    <row r="13" spans="1:33" ht="13.5" customHeight="1" x14ac:dyDescent="0.15">
      <c r="A13" s="829"/>
      <c r="B13" s="526"/>
      <c r="C13" s="526"/>
      <c r="D13" s="526"/>
      <c r="E13" s="526"/>
      <c r="F13" s="526"/>
      <c r="G13" s="526" t="s">
        <v>2</v>
      </c>
      <c r="H13" s="526"/>
      <c r="I13" s="526"/>
      <c r="J13" s="526"/>
      <c r="K13" s="526"/>
      <c r="L13" s="526" t="s">
        <v>3</v>
      </c>
      <c r="M13" s="526"/>
      <c r="N13" s="526"/>
      <c r="O13" s="526"/>
      <c r="P13" s="526"/>
      <c r="Q13" s="526"/>
      <c r="R13" s="526"/>
      <c r="S13" s="526"/>
      <c r="T13" s="526"/>
      <c r="U13" s="526"/>
      <c r="V13" s="526"/>
      <c r="W13" s="526"/>
      <c r="X13" s="526"/>
      <c r="Y13" s="526"/>
      <c r="Z13" s="830"/>
      <c r="AA13" s="526" t="s">
        <v>4</v>
      </c>
      <c r="AB13" s="526"/>
      <c r="AC13" s="526"/>
      <c r="AD13" s="526"/>
      <c r="AE13" s="525"/>
      <c r="AF13" s="526"/>
      <c r="AG13" s="828"/>
    </row>
    <row r="14" spans="1:33" ht="15.75" customHeight="1" x14ac:dyDescent="0.15">
      <c r="A14" s="773" t="s">
        <v>137</v>
      </c>
      <c r="B14" s="744"/>
      <c r="C14" s="774"/>
      <c r="D14" s="825" t="s">
        <v>16</v>
      </c>
      <c r="E14" s="826"/>
      <c r="F14" s="827"/>
      <c r="G14" s="600" t="s">
        <v>14</v>
      </c>
      <c r="H14" s="600"/>
      <c r="I14" s="600"/>
      <c r="J14" s="600"/>
      <c r="K14" s="600"/>
      <c r="L14" s="236" t="str">
        <f>IF('第一面(1)'!M17="■","■","□")</f>
        <v>□</v>
      </c>
      <c r="M14" s="273" t="s">
        <v>6</v>
      </c>
      <c r="N14" s="273"/>
      <c r="O14" s="273"/>
      <c r="P14" s="278" t="str">
        <f>IF('第一面(1)'!Q17="■","■","□")</f>
        <v>□</v>
      </c>
      <c r="Q14" s="273" t="s">
        <v>7</v>
      </c>
      <c r="R14" s="273"/>
      <c r="S14" s="273"/>
      <c r="T14" s="173" t="str">
        <f>IF('第一面(1)'!U17="■","■","□")</f>
        <v>□</v>
      </c>
      <c r="U14" s="273" t="s">
        <v>8</v>
      </c>
      <c r="V14" s="273"/>
      <c r="W14" s="273"/>
      <c r="X14" s="273"/>
      <c r="Y14" s="273"/>
      <c r="Z14" s="273"/>
      <c r="AA14" s="84" t="s">
        <v>22</v>
      </c>
      <c r="AB14" s="821"/>
      <c r="AC14" s="821"/>
      <c r="AD14" s="822"/>
      <c r="AE14" s="812"/>
      <c r="AF14" s="813"/>
      <c r="AG14" s="814"/>
    </row>
    <row r="15" spans="1:33" ht="15.75" customHeight="1" x14ac:dyDescent="0.15">
      <c r="A15" s="775"/>
      <c r="B15" s="624"/>
      <c r="C15" s="776"/>
      <c r="D15" s="719"/>
      <c r="E15" s="636"/>
      <c r="F15" s="637"/>
      <c r="G15" s="600"/>
      <c r="H15" s="600"/>
      <c r="I15" s="600"/>
      <c r="J15" s="600"/>
      <c r="K15" s="600"/>
      <c r="L15" s="236" t="str">
        <f>IF('第一面(1)'!Y17="■","■","□")</f>
        <v>□</v>
      </c>
      <c r="M15" s="171" t="s">
        <v>9</v>
      </c>
      <c r="N15" s="171"/>
      <c r="O15" s="171"/>
      <c r="P15" s="173" t="str">
        <f>IF('第一面(1)'!M18="■","■","□")</f>
        <v>□</v>
      </c>
      <c r="Q15" s="171" t="s">
        <v>10</v>
      </c>
      <c r="R15" s="171"/>
      <c r="S15" s="171"/>
      <c r="T15" s="173" t="str">
        <f>IF('第一面(1)'!Q18="■","■","□")</f>
        <v>□</v>
      </c>
      <c r="U15" s="171" t="s">
        <v>11</v>
      </c>
      <c r="V15" s="171"/>
      <c r="W15" s="171"/>
      <c r="X15" s="171"/>
      <c r="Y15" s="171"/>
      <c r="Z15" s="171"/>
      <c r="AA15" s="85" t="s">
        <v>22</v>
      </c>
      <c r="AB15" s="796"/>
      <c r="AC15" s="796"/>
      <c r="AD15" s="797"/>
      <c r="AE15" s="815"/>
      <c r="AF15" s="816"/>
      <c r="AG15" s="817"/>
    </row>
    <row r="16" spans="1:33" ht="15.75" customHeight="1" x14ac:dyDescent="0.15">
      <c r="A16" s="775"/>
      <c r="B16" s="624"/>
      <c r="C16" s="776"/>
      <c r="D16" s="719"/>
      <c r="E16" s="636"/>
      <c r="F16" s="637"/>
      <c r="G16" s="600"/>
      <c r="H16" s="600"/>
      <c r="I16" s="600"/>
      <c r="J16" s="600"/>
      <c r="K16" s="600"/>
      <c r="L16" s="236" t="str">
        <f>IF('第一面(1)'!U18="■","■","□")</f>
        <v>□</v>
      </c>
      <c r="M16" s="171" t="s">
        <v>12</v>
      </c>
      <c r="N16" s="171"/>
      <c r="O16" s="171"/>
      <c r="P16" s="173" t="str">
        <f>IF('第一面(1)'!Y18="■","■","□")</f>
        <v>□</v>
      </c>
      <c r="Q16" s="171" t="s">
        <v>13</v>
      </c>
      <c r="R16" s="260"/>
      <c r="S16" s="260"/>
      <c r="T16" s="260"/>
      <c r="U16" s="260"/>
      <c r="V16" s="260"/>
      <c r="W16" s="260"/>
      <c r="X16" s="260"/>
      <c r="Y16" s="260"/>
      <c r="Z16" s="260"/>
      <c r="AA16" s="85" t="s">
        <v>22</v>
      </c>
      <c r="AB16" s="796"/>
      <c r="AC16" s="796"/>
      <c r="AD16" s="797"/>
      <c r="AE16" s="815"/>
      <c r="AF16" s="816"/>
      <c r="AG16" s="817"/>
    </row>
    <row r="17" spans="1:33" ht="15.75" customHeight="1" x14ac:dyDescent="0.15">
      <c r="A17" s="777" t="str">
        <f>IF(L7="■","選択","")</f>
        <v/>
      </c>
      <c r="B17" s="778"/>
      <c r="C17" s="779"/>
      <c r="D17" s="719"/>
      <c r="E17" s="636"/>
      <c r="F17" s="637"/>
      <c r="G17" s="600" t="s">
        <v>15</v>
      </c>
      <c r="H17" s="600"/>
      <c r="I17" s="600"/>
      <c r="J17" s="600"/>
      <c r="K17" s="600"/>
      <c r="L17" s="304" t="str">
        <f>IF('第一面(1)'!M19="■","■","□")</f>
        <v>□</v>
      </c>
      <c r="M17" s="273" t="s">
        <v>175</v>
      </c>
      <c r="N17" s="273"/>
      <c r="O17" s="273"/>
      <c r="P17" s="194" t="s">
        <v>176</v>
      </c>
      <c r="Q17" s="278" t="str">
        <f>IF('第一面(1)'!R19="■","■","□")</f>
        <v>□</v>
      </c>
      <c r="R17" s="171" t="s">
        <v>17</v>
      </c>
      <c r="S17" s="171"/>
      <c r="T17" s="273"/>
      <c r="U17" s="278" t="str">
        <f>IF('第一面(1)'!V19="■","■","□")</f>
        <v>□</v>
      </c>
      <c r="V17" s="273" t="s">
        <v>18</v>
      </c>
      <c r="W17" s="273"/>
      <c r="X17" s="273"/>
      <c r="Y17" s="194" t="s">
        <v>177</v>
      </c>
      <c r="Z17" s="273"/>
      <c r="AA17" s="85" t="s">
        <v>22</v>
      </c>
      <c r="AB17" s="796"/>
      <c r="AC17" s="796"/>
      <c r="AD17" s="797"/>
      <c r="AE17" s="815"/>
      <c r="AF17" s="816"/>
      <c r="AG17" s="817"/>
    </row>
    <row r="18" spans="1:33" ht="15.75" customHeight="1" x14ac:dyDescent="0.15">
      <c r="A18" s="306"/>
      <c r="B18" s="307"/>
      <c r="C18" s="308"/>
      <c r="D18" s="719"/>
      <c r="E18" s="636"/>
      <c r="F18" s="637"/>
      <c r="G18" s="600"/>
      <c r="H18" s="600"/>
      <c r="I18" s="600"/>
      <c r="J18" s="600"/>
      <c r="K18" s="600"/>
      <c r="L18" s="236" t="str">
        <f>IF('第一面(1)'!M20="■","■","□")</f>
        <v>□</v>
      </c>
      <c r="M18" s="171" t="s">
        <v>178</v>
      </c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85" t="s">
        <v>22</v>
      </c>
      <c r="AB18" s="796"/>
      <c r="AC18" s="796"/>
      <c r="AD18" s="797"/>
      <c r="AE18" s="815"/>
      <c r="AF18" s="816"/>
      <c r="AG18" s="817"/>
    </row>
    <row r="19" spans="1:33" ht="15.75" customHeight="1" x14ac:dyDescent="0.15">
      <c r="A19" s="306"/>
      <c r="B19" s="307"/>
      <c r="C19" s="308"/>
      <c r="D19" s="719"/>
      <c r="E19" s="636"/>
      <c r="F19" s="637"/>
      <c r="G19" s="600"/>
      <c r="H19" s="600"/>
      <c r="I19" s="600"/>
      <c r="J19" s="600"/>
      <c r="K19" s="600"/>
      <c r="L19" s="236" t="str">
        <f>IF('第一面(1)'!R20="■","■","□")</f>
        <v>□</v>
      </c>
      <c r="M19" s="171" t="s">
        <v>227</v>
      </c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85"/>
      <c r="AB19" s="796"/>
      <c r="AC19" s="796"/>
      <c r="AD19" s="797"/>
      <c r="AE19" s="815"/>
      <c r="AF19" s="816"/>
      <c r="AG19" s="817"/>
    </row>
    <row r="20" spans="1:33" ht="15.75" customHeight="1" x14ac:dyDescent="0.15">
      <c r="A20" s="306"/>
      <c r="B20" s="307"/>
      <c r="C20" s="308"/>
      <c r="D20" s="719"/>
      <c r="E20" s="636"/>
      <c r="F20" s="637"/>
      <c r="G20" s="600"/>
      <c r="H20" s="600"/>
      <c r="I20" s="600"/>
      <c r="J20" s="600"/>
      <c r="K20" s="600"/>
      <c r="L20" s="305" t="str">
        <f>IF('第一面(1)'!M21="■","■","□")</f>
        <v>□</v>
      </c>
      <c r="M20" s="260" t="s">
        <v>179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85"/>
      <c r="AB20" s="796"/>
      <c r="AC20" s="796"/>
      <c r="AD20" s="797"/>
      <c r="AE20" s="815"/>
      <c r="AF20" s="816"/>
      <c r="AG20" s="817"/>
    </row>
    <row r="21" spans="1:33" ht="15.75" customHeight="1" x14ac:dyDescent="0.15">
      <c r="A21" s="780" t="s">
        <v>180</v>
      </c>
      <c r="B21" s="646"/>
      <c r="C21" s="781"/>
      <c r="D21" s="786" t="s">
        <v>138</v>
      </c>
      <c r="E21" s="745"/>
      <c r="F21" s="792"/>
      <c r="G21" s="790" t="s">
        <v>181</v>
      </c>
      <c r="H21" s="647"/>
      <c r="I21" s="647"/>
      <c r="J21" s="647"/>
      <c r="K21" s="791"/>
      <c r="L21" s="793"/>
      <c r="M21" s="794"/>
      <c r="N21" s="794"/>
      <c r="O21" s="794"/>
      <c r="P21" s="794"/>
      <c r="Q21" s="794"/>
      <c r="R21" s="794"/>
      <c r="S21" s="794"/>
      <c r="T21" s="794"/>
      <c r="U21" s="794"/>
      <c r="V21" s="794"/>
      <c r="W21" s="794"/>
      <c r="X21" s="794"/>
      <c r="Y21" s="794"/>
      <c r="Z21" s="794"/>
      <c r="AA21" s="86" t="s">
        <v>263</v>
      </c>
      <c r="AB21" s="784" t="s">
        <v>182</v>
      </c>
      <c r="AC21" s="784"/>
      <c r="AD21" s="785"/>
      <c r="AE21" s="813"/>
      <c r="AF21" s="813"/>
      <c r="AG21" s="814"/>
    </row>
    <row r="22" spans="1:33" ht="15.75" customHeight="1" x14ac:dyDescent="0.15">
      <c r="A22" s="782"/>
      <c r="B22" s="639"/>
      <c r="C22" s="783"/>
      <c r="D22" s="617"/>
      <c r="E22" s="618"/>
      <c r="F22" s="752"/>
      <c r="G22" s="790" t="s">
        <v>183</v>
      </c>
      <c r="H22" s="647"/>
      <c r="I22" s="647"/>
      <c r="J22" s="647"/>
      <c r="K22" s="791"/>
      <c r="L22" s="793"/>
      <c r="M22" s="794"/>
      <c r="N22" s="794"/>
      <c r="O22" s="794"/>
      <c r="P22" s="794"/>
      <c r="Q22" s="794"/>
      <c r="R22" s="794"/>
      <c r="S22" s="794"/>
      <c r="T22" s="794"/>
      <c r="U22" s="794"/>
      <c r="V22" s="794"/>
      <c r="W22" s="794"/>
      <c r="X22" s="794"/>
      <c r="Y22" s="794"/>
      <c r="Z22" s="795"/>
      <c r="AA22" s="86" t="s">
        <v>22</v>
      </c>
      <c r="AB22" s="784" t="s">
        <v>184</v>
      </c>
      <c r="AC22" s="784"/>
      <c r="AD22" s="785"/>
      <c r="AE22" s="815"/>
      <c r="AF22" s="816"/>
      <c r="AG22" s="817"/>
    </row>
    <row r="23" spans="1:33" ht="15.75" customHeight="1" x14ac:dyDescent="0.15">
      <c r="A23" s="782"/>
      <c r="B23" s="639"/>
      <c r="C23" s="783"/>
      <c r="D23" s="617"/>
      <c r="E23" s="618"/>
      <c r="F23" s="752"/>
      <c r="G23" s="790" t="s">
        <v>185</v>
      </c>
      <c r="H23" s="647"/>
      <c r="I23" s="647"/>
      <c r="J23" s="647"/>
      <c r="K23" s="791"/>
      <c r="L23" s="793"/>
      <c r="M23" s="794"/>
      <c r="N23" s="794"/>
      <c r="O23" s="794"/>
      <c r="P23" s="794"/>
      <c r="Q23" s="794"/>
      <c r="R23" s="794"/>
      <c r="S23" s="794"/>
      <c r="T23" s="794"/>
      <c r="U23" s="794"/>
      <c r="V23" s="794"/>
      <c r="W23" s="794"/>
      <c r="X23" s="794"/>
      <c r="Y23" s="794"/>
      <c r="Z23" s="795"/>
      <c r="AA23" s="86" t="s">
        <v>22</v>
      </c>
      <c r="AB23" s="784" t="s">
        <v>139</v>
      </c>
      <c r="AC23" s="784"/>
      <c r="AD23" s="785"/>
      <c r="AE23" s="815"/>
      <c r="AF23" s="816"/>
      <c r="AG23" s="817"/>
    </row>
    <row r="24" spans="1:33" ht="15.75" customHeight="1" x14ac:dyDescent="0.15">
      <c r="A24" s="777" t="str">
        <f>IF(L8="■","選択","")</f>
        <v/>
      </c>
      <c r="B24" s="778"/>
      <c r="C24" s="779"/>
      <c r="D24" s="617"/>
      <c r="E24" s="618"/>
      <c r="F24" s="752"/>
      <c r="G24" s="786" t="s">
        <v>186</v>
      </c>
      <c r="H24" s="745"/>
      <c r="I24" s="745"/>
      <c r="J24" s="745"/>
      <c r="K24" s="792"/>
      <c r="L24" s="787"/>
      <c r="M24" s="788"/>
      <c r="N24" s="788"/>
      <c r="O24" s="788"/>
      <c r="P24" s="788"/>
      <c r="Q24" s="788"/>
      <c r="R24" s="788"/>
      <c r="S24" s="788"/>
      <c r="T24" s="788"/>
      <c r="U24" s="788"/>
      <c r="V24" s="788"/>
      <c r="W24" s="788"/>
      <c r="X24" s="788"/>
      <c r="Y24" s="788"/>
      <c r="Z24" s="789"/>
      <c r="AA24" s="86" t="s">
        <v>22</v>
      </c>
      <c r="AB24" s="784" t="s">
        <v>140</v>
      </c>
      <c r="AC24" s="784"/>
      <c r="AD24" s="785"/>
      <c r="AE24" s="815"/>
      <c r="AF24" s="816"/>
      <c r="AG24" s="817"/>
    </row>
    <row r="25" spans="1:33" ht="15.75" customHeight="1" x14ac:dyDescent="0.15">
      <c r="A25" s="306"/>
      <c r="B25" s="307"/>
      <c r="C25" s="308"/>
      <c r="D25" s="617"/>
      <c r="E25" s="618"/>
      <c r="F25" s="752"/>
      <c r="G25" s="786" t="s">
        <v>187</v>
      </c>
      <c r="H25" s="745"/>
      <c r="I25" s="745"/>
      <c r="J25" s="745"/>
      <c r="K25" s="792"/>
      <c r="L25" s="787"/>
      <c r="M25" s="788"/>
      <c r="N25" s="788"/>
      <c r="O25" s="788"/>
      <c r="P25" s="788"/>
      <c r="Q25" s="788"/>
      <c r="R25" s="788"/>
      <c r="S25" s="788"/>
      <c r="T25" s="788"/>
      <c r="U25" s="788"/>
      <c r="V25" s="788"/>
      <c r="W25" s="788"/>
      <c r="X25" s="788"/>
      <c r="Y25" s="788"/>
      <c r="Z25" s="789"/>
      <c r="AA25" s="86" t="s">
        <v>22</v>
      </c>
      <c r="AB25" s="784" t="s">
        <v>141</v>
      </c>
      <c r="AC25" s="784"/>
      <c r="AD25" s="785"/>
      <c r="AE25" s="815"/>
      <c r="AF25" s="816"/>
      <c r="AG25" s="817"/>
    </row>
    <row r="26" spans="1:33" ht="15.75" customHeight="1" x14ac:dyDescent="0.15">
      <c r="A26" s="306"/>
      <c r="B26" s="307"/>
      <c r="C26" s="308"/>
      <c r="D26" s="617"/>
      <c r="E26" s="618"/>
      <c r="F26" s="752"/>
      <c r="G26" s="786" t="s">
        <v>188</v>
      </c>
      <c r="H26" s="745"/>
      <c r="I26" s="745"/>
      <c r="J26" s="745"/>
      <c r="K26" s="792"/>
      <c r="L26" s="787"/>
      <c r="M26" s="788"/>
      <c r="N26" s="788"/>
      <c r="O26" s="788"/>
      <c r="P26" s="788"/>
      <c r="Q26" s="788"/>
      <c r="R26" s="788"/>
      <c r="S26" s="788"/>
      <c r="T26" s="788"/>
      <c r="U26" s="788"/>
      <c r="V26" s="788"/>
      <c r="W26" s="788"/>
      <c r="X26" s="788"/>
      <c r="Y26" s="788"/>
      <c r="Z26" s="789"/>
      <c r="AA26" s="86" t="s">
        <v>22</v>
      </c>
      <c r="AB26" s="784" t="s">
        <v>142</v>
      </c>
      <c r="AC26" s="784"/>
      <c r="AD26" s="785"/>
      <c r="AE26" s="815"/>
      <c r="AF26" s="816"/>
      <c r="AG26" s="817"/>
    </row>
    <row r="27" spans="1:33" ht="15.75" customHeight="1" x14ac:dyDescent="0.15">
      <c r="A27" s="306"/>
      <c r="B27" s="307"/>
      <c r="C27" s="308"/>
      <c r="D27" s="620"/>
      <c r="E27" s="621"/>
      <c r="F27" s="724"/>
      <c r="G27" s="731" t="s">
        <v>189</v>
      </c>
      <c r="H27" s="805"/>
      <c r="I27" s="805"/>
      <c r="J27" s="805"/>
      <c r="K27" s="729"/>
      <c r="L27" s="787"/>
      <c r="M27" s="788"/>
      <c r="N27" s="788"/>
      <c r="O27" s="788"/>
      <c r="P27" s="788"/>
      <c r="Q27" s="788"/>
      <c r="R27" s="788"/>
      <c r="S27" s="788"/>
      <c r="T27" s="788"/>
      <c r="U27" s="788"/>
      <c r="V27" s="788"/>
      <c r="W27" s="788"/>
      <c r="X27" s="788"/>
      <c r="Y27" s="788"/>
      <c r="Z27" s="789"/>
      <c r="AA27" s="86" t="s">
        <v>22</v>
      </c>
      <c r="AB27" s="784" t="s">
        <v>143</v>
      </c>
      <c r="AC27" s="784"/>
      <c r="AD27" s="785"/>
      <c r="AE27" s="815"/>
      <c r="AF27" s="816"/>
      <c r="AG27" s="817"/>
    </row>
    <row r="28" spans="1:33" ht="15.75" customHeight="1" x14ac:dyDescent="0.15">
      <c r="A28" s="306"/>
      <c r="B28" s="307"/>
      <c r="C28" s="308"/>
      <c r="D28" s="725" t="s">
        <v>190</v>
      </c>
      <c r="E28" s="725"/>
      <c r="F28" s="725"/>
      <c r="G28" s="731" t="s">
        <v>191</v>
      </c>
      <c r="H28" s="805"/>
      <c r="I28" s="805"/>
      <c r="J28" s="805"/>
      <c r="K28" s="729"/>
      <c r="L28" s="787"/>
      <c r="M28" s="788"/>
      <c r="N28" s="788"/>
      <c r="O28" s="788"/>
      <c r="P28" s="788"/>
      <c r="Q28" s="788"/>
      <c r="R28" s="788"/>
      <c r="S28" s="788"/>
      <c r="T28" s="788"/>
      <c r="U28" s="788"/>
      <c r="V28" s="788"/>
      <c r="W28" s="788"/>
      <c r="X28" s="788"/>
      <c r="Y28" s="788"/>
      <c r="Z28" s="789"/>
      <c r="AA28" s="86" t="s">
        <v>22</v>
      </c>
      <c r="AB28" s="784" t="s">
        <v>192</v>
      </c>
      <c r="AC28" s="784"/>
      <c r="AD28" s="785"/>
      <c r="AE28" s="815"/>
      <c r="AF28" s="816"/>
      <c r="AG28" s="817"/>
    </row>
    <row r="29" spans="1:33" ht="15.75" customHeight="1" x14ac:dyDescent="0.15">
      <c r="A29" s="306"/>
      <c r="B29" s="307"/>
      <c r="C29" s="308"/>
      <c r="D29" s="753"/>
      <c r="E29" s="753"/>
      <c r="F29" s="753"/>
      <c r="G29" s="731" t="s">
        <v>193</v>
      </c>
      <c r="H29" s="805"/>
      <c r="I29" s="805"/>
      <c r="J29" s="805"/>
      <c r="K29" s="729"/>
      <c r="L29" s="787"/>
      <c r="M29" s="788"/>
      <c r="N29" s="788"/>
      <c r="O29" s="788"/>
      <c r="P29" s="788"/>
      <c r="Q29" s="788"/>
      <c r="R29" s="788"/>
      <c r="S29" s="788"/>
      <c r="T29" s="788"/>
      <c r="U29" s="788"/>
      <c r="V29" s="788"/>
      <c r="W29" s="788"/>
      <c r="X29" s="788"/>
      <c r="Y29" s="788"/>
      <c r="Z29" s="789"/>
      <c r="AA29" s="86" t="s">
        <v>22</v>
      </c>
      <c r="AB29" s="784" t="s">
        <v>144</v>
      </c>
      <c r="AC29" s="784"/>
      <c r="AD29" s="785"/>
      <c r="AE29" s="815"/>
      <c r="AF29" s="816"/>
      <c r="AG29" s="817"/>
    </row>
    <row r="30" spans="1:33" ht="15.75" customHeight="1" x14ac:dyDescent="0.15">
      <c r="A30" s="306"/>
      <c r="B30" s="307"/>
      <c r="C30" s="308"/>
      <c r="D30" s="806"/>
      <c r="E30" s="806"/>
      <c r="F30" s="806"/>
      <c r="G30" s="731" t="s">
        <v>194</v>
      </c>
      <c r="H30" s="805"/>
      <c r="I30" s="805"/>
      <c r="J30" s="805"/>
      <c r="K30" s="729"/>
      <c r="L30" s="787"/>
      <c r="M30" s="788"/>
      <c r="N30" s="788"/>
      <c r="O30" s="788"/>
      <c r="P30" s="788"/>
      <c r="Q30" s="788"/>
      <c r="R30" s="788"/>
      <c r="S30" s="788"/>
      <c r="T30" s="788"/>
      <c r="U30" s="788"/>
      <c r="V30" s="788"/>
      <c r="W30" s="788"/>
      <c r="X30" s="788"/>
      <c r="Y30" s="788"/>
      <c r="Z30" s="789"/>
      <c r="AA30" s="86" t="s">
        <v>22</v>
      </c>
      <c r="AB30" s="784" t="s">
        <v>145</v>
      </c>
      <c r="AC30" s="784"/>
      <c r="AD30" s="785"/>
      <c r="AE30" s="815"/>
      <c r="AF30" s="816"/>
      <c r="AG30" s="817"/>
    </row>
    <row r="31" spans="1:33" ht="15.75" customHeight="1" x14ac:dyDescent="0.15">
      <c r="A31" s="306"/>
      <c r="B31" s="307"/>
      <c r="C31" s="308"/>
      <c r="D31" s="730" t="s">
        <v>195</v>
      </c>
      <c r="E31" s="730"/>
      <c r="F31" s="730"/>
      <c r="G31" s="730" t="s">
        <v>195</v>
      </c>
      <c r="H31" s="730"/>
      <c r="I31" s="730"/>
      <c r="J31" s="730"/>
      <c r="K31" s="730"/>
      <c r="L31" s="809"/>
      <c r="M31" s="810"/>
      <c r="N31" s="810"/>
      <c r="O31" s="810"/>
      <c r="P31" s="810"/>
      <c r="Q31" s="810"/>
      <c r="R31" s="810"/>
      <c r="S31" s="810"/>
      <c r="T31" s="810"/>
      <c r="U31" s="810"/>
      <c r="V31" s="810"/>
      <c r="W31" s="810"/>
      <c r="X31" s="810"/>
      <c r="Y31" s="810"/>
      <c r="Z31" s="811"/>
      <c r="AA31" s="86" t="s">
        <v>22</v>
      </c>
      <c r="AB31" s="784" t="s">
        <v>196</v>
      </c>
      <c r="AC31" s="784"/>
      <c r="AD31" s="785"/>
      <c r="AE31" s="815"/>
      <c r="AF31" s="816"/>
      <c r="AG31" s="817"/>
    </row>
    <row r="32" spans="1:33" ht="15.75" customHeight="1" x14ac:dyDescent="0.15">
      <c r="A32" s="306"/>
      <c r="B32" s="307"/>
      <c r="C32" s="308"/>
      <c r="D32" s="786" t="s">
        <v>197</v>
      </c>
      <c r="E32" s="745"/>
      <c r="F32" s="745"/>
      <c r="G32" s="730" t="s">
        <v>198</v>
      </c>
      <c r="H32" s="730"/>
      <c r="I32" s="730"/>
      <c r="J32" s="730"/>
      <c r="K32" s="730"/>
      <c r="L32" s="787"/>
      <c r="M32" s="788"/>
      <c r="N32" s="788"/>
      <c r="O32" s="788"/>
      <c r="P32" s="788"/>
      <c r="Q32" s="788"/>
      <c r="R32" s="788"/>
      <c r="S32" s="788"/>
      <c r="T32" s="788"/>
      <c r="U32" s="788"/>
      <c r="V32" s="788"/>
      <c r="W32" s="788"/>
      <c r="X32" s="788"/>
      <c r="Y32" s="788"/>
      <c r="Z32" s="789"/>
      <c r="AA32" s="86" t="s">
        <v>22</v>
      </c>
      <c r="AB32" s="784" t="s">
        <v>199</v>
      </c>
      <c r="AC32" s="784"/>
      <c r="AD32" s="785"/>
      <c r="AE32" s="815"/>
      <c r="AF32" s="816"/>
      <c r="AG32" s="817"/>
    </row>
    <row r="33" spans="1:33" ht="15.75" customHeight="1" x14ac:dyDescent="0.15">
      <c r="A33" s="306"/>
      <c r="B33" s="307"/>
      <c r="C33" s="308"/>
      <c r="D33" s="617"/>
      <c r="E33" s="618"/>
      <c r="F33" s="618"/>
      <c r="G33" s="730" t="s">
        <v>200</v>
      </c>
      <c r="H33" s="730"/>
      <c r="I33" s="730"/>
      <c r="J33" s="730"/>
      <c r="K33" s="730"/>
      <c r="L33" s="787"/>
      <c r="M33" s="788"/>
      <c r="N33" s="788"/>
      <c r="O33" s="788"/>
      <c r="P33" s="788"/>
      <c r="Q33" s="788"/>
      <c r="R33" s="788"/>
      <c r="S33" s="788"/>
      <c r="T33" s="788"/>
      <c r="U33" s="788"/>
      <c r="V33" s="788"/>
      <c r="W33" s="788"/>
      <c r="X33" s="788"/>
      <c r="Y33" s="788"/>
      <c r="Z33" s="789"/>
      <c r="AA33" s="86" t="s">
        <v>22</v>
      </c>
      <c r="AB33" s="784" t="s">
        <v>201</v>
      </c>
      <c r="AC33" s="784"/>
      <c r="AD33" s="785"/>
      <c r="AE33" s="815"/>
      <c r="AF33" s="816"/>
      <c r="AG33" s="817"/>
    </row>
    <row r="34" spans="1:33" ht="15.75" customHeight="1" x14ac:dyDescent="0.15">
      <c r="A34" s="306"/>
      <c r="B34" s="307"/>
      <c r="C34" s="308"/>
      <c r="D34" s="730" t="s">
        <v>146</v>
      </c>
      <c r="E34" s="730"/>
      <c r="F34" s="730"/>
      <c r="G34" s="730" t="s">
        <v>146</v>
      </c>
      <c r="H34" s="730"/>
      <c r="I34" s="730"/>
      <c r="J34" s="730"/>
      <c r="K34" s="730"/>
      <c r="L34" s="809"/>
      <c r="M34" s="810"/>
      <c r="N34" s="810"/>
      <c r="O34" s="810"/>
      <c r="P34" s="810"/>
      <c r="Q34" s="810"/>
      <c r="R34" s="810"/>
      <c r="S34" s="810"/>
      <c r="T34" s="810"/>
      <c r="U34" s="810"/>
      <c r="V34" s="810"/>
      <c r="W34" s="810"/>
      <c r="X34" s="810"/>
      <c r="Y34" s="810"/>
      <c r="Z34" s="811"/>
      <c r="AA34" s="86" t="s">
        <v>22</v>
      </c>
      <c r="AB34" s="784" t="s">
        <v>202</v>
      </c>
      <c r="AC34" s="784"/>
      <c r="AD34" s="785"/>
      <c r="AE34" s="815"/>
      <c r="AF34" s="816"/>
      <c r="AG34" s="817"/>
    </row>
    <row r="35" spans="1:33" ht="15.75" customHeight="1" x14ac:dyDescent="0.15">
      <c r="A35" s="306"/>
      <c r="B35" s="307"/>
      <c r="C35" s="308"/>
      <c r="D35" s="798" t="s">
        <v>147</v>
      </c>
      <c r="E35" s="744"/>
      <c r="F35" s="774"/>
      <c r="G35" s="800" t="s">
        <v>148</v>
      </c>
      <c r="H35" s="801"/>
      <c r="I35" s="801"/>
      <c r="J35" s="801"/>
      <c r="K35" s="802"/>
      <c r="L35" s="807" t="s">
        <v>149</v>
      </c>
      <c r="M35" s="808"/>
      <c r="N35" s="808"/>
      <c r="O35" s="808"/>
      <c r="P35" s="808"/>
      <c r="Q35" s="808"/>
      <c r="S35" s="79"/>
      <c r="T35" s="88" t="s">
        <v>22</v>
      </c>
      <c r="U35" s="79" t="s">
        <v>203</v>
      </c>
      <c r="V35" s="79"/>
      <c r="W35" s="88" t="s">
        <v>22</v>
      </c>
      <c r="X35" s="75" t="s">
        <v>204</v>
      </c>
      <c r="Y35" s="75"/>
      <c r="Z35" s="80"/>
      <c r="AA35" s="86" t="s">
        <v>22</v>
      </c>
      <c r="AB35" s="784" t="s">
        <v>205</v>
      </c>
      <c r="AC35" s="784"/>
      <c r="AD35" s="785"/>
      <c r="AE35" s="815"/>
      <c r="AF35" s="816"/>
      <c r="AG35" s="817"/>
    </row>
    <row r="36" spans="1:33" ht="15.75" customHeight="1" thickBot="1" x14ac:dyDescent="0.2">
      <c r="A36" s="309"/>
      <c r="B36" s="310"/>
      <c r="C36" s="311"/>
      <c r="D36" s="739"/>
      <c r="E36" s="740"/>
      <c r="F36" s="799"/>
      <c r="G36" s="803" t="s">
        <v>206</v>
      </c>
      <c r="H36" s="804"/>
      <c r="I36" s="804"/>
      <c r="J36" s="804"/>
      <c r="K36" s="565"/>
      <c r="L36" s="81" t="s">
        <v>150</v>
      </c>
      <c r="M36" s="82"/>
      <c r="N36" s="82"/>
      <c r="O36" s="82"/>
      <c r="P36" s="82"/>
      <c r="Q36" s="82"/>
      <c r="R36" s="82"/>
      <c r="S36" s="76"/>
      <c r="T36" s="5" t="s">
        <v>22</v>
      </c>
      <c r="U36" s="76" t="s">
        <v>207</v>
      </c>
      <c r="V36" s="76"/>
      <c r="W36" s="5" t="s">
        <v>22</v>
      </c>
      <c r="X36" s="76" t="s">
        <v>208</v>
      </c>
      <c r="Y36" s="82"/>
      <c r="Z36" s="83"/>
      <c r="AA36" s="87" t="s">
        <v>22</v>
      </c>
      <c r="AB36" s="823" t="s">
        <v>209</v>
      </c>
      <c r="AC36" s="823"/>
      <c r="AD36" s="824"/>
      <c r="AE36" s="818"/>
      <c r="AF36" s="819"/>
      <c r="AG36" s="820"/>
    </row>
    <row r="37" spans="1:33" ht="17.25" customHeight="1" x14ac:dyDescent="0.15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</row>
    <row r="38" spans="1:33" ht="17.25" customHeight="1" x14ac:dyDescent="0.15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</row>
    <row r="39" spans="1:33" ht="17.25" customHeight="1" x14ac:dyDescent="0.15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</row>
    <row r="40" spans="1:33" ht="17.25" customHeight="1" x14ac:dyDescent="0.15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</row>
    <row r="41" spans="1:33" ht="17.25" customHeight="1" x14ac:dyDescent="0.15">
      <c r="A41" s="171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</row>
  </sheetData>
  <sheetProtection algorithmName="SHA-512" hashValue="zFyYc0bSCCQqkJ1ykXqWf0z6XPHLrCaeHCoF6VNFib3QTjPpNUyUG0dxIk5ymjukPTNth3OIp1pNHyDiSOO4Yg==" saltValue="B7zvPH1zfbMhO7mwEf1G+w==" spinCount="100000" sheet="1" objects="1" scenarios="1" selectLockedCells="1"/>
  <dataConsolidate/>
  <mergeCells count="85">
    <mergeCell ref="D14:F20"/>
    <mergeCell ref="A3:E3"/>
    <mergeCell ref="A4:E4"/>
    <mergeCell ref="F4:AG4"/>
    <mergeCell ref="A5:E5"/>
    <mergeCell ref="F5:AG5"/>
    <mergeCell ref="F9:K9"/>
    <mergeCell ref="AE12:AG13"/>
    <mergeCell ref="A12:C13"/>
    <mergeCell ref="D12:F13"/>
    <mergeCell ref="G12:AD12"/>
    <mergeCell ref="AA13:AD13"/>
    <mergeCell ref="L13:Z13"/>
    <mergeCell ref="G13:K13"/>
    <mergeCell ref="F10:K10"/>
    <mergeCell ref="A7:E10"/>
    <mergeCell ref="F7:K8"/>
    <mergeCell ref="AE14:AG20"/>
    <mergeCell ref="AB29:AD29"/>
    <mergeCell ref="AE21:AG36"/>
    <mergeCell ref="AB27:AD27"/>
    <mergeCell ref="AB24:AD24"/>
    <mergeCell ref="AB25:AD25"/>
    <mergeCell ref="AB14:AD14"/>
    <mergeCell ref="AB15:AD15"/>
    <mergeCell ref="AB17:AD17"/>
    <mergeCell ref="AB18:AD18"/>
    <mergeCell ref="AB35:AD35"/>
    <mergeCell ref="AB36:AD36"/>
    <mergeCell ref="AB22:AD22"/>
    <mergeCell ref="AB16:AD16"/>
    <mergeCell ref="AB31:AD31"/>
    <mergeCell ref="L35:Q35"/>
    <mergeCell ref="L31:Z31"/>
    <mergeCell ref="L26:Z26"/>
    <mergeCell ref="L27:Z27"/>
    <mergeCell ref="L28:Z28"/>
    <mergeCell ref="L34:Z34"/>
    <mergeCell ref="L33:Z33"/>
    <mergeCell ref="D35:F36"/>
    <mergeCell ref="G35:K35"/>
    <mergeCell ref="G36:K36"/>
    <mergeCell ref="G26:K26"/>
    <mergeCell ref="G28:K28"/>
    <mergeCell ref="D34:F34"/>
    <mergeCell ref="G34:K34"/>
    <mergeCell ref="D31:F31"/>
    <mergeCell ref="G27:K27"/>
    <mergeCell ref="D28:F30"/>
    <mergeCell ref="G29:K29"/>
    <mergeCell ref="G30:K30"/>
    <mergeCell ref="D21:F27"/>
    <mergeCell ref="G31:K31"/>
    <mergeCell ref="G17:K20"/>
    <mergeCell ref="AB30:AD30"/>
    <mergeCell ref="AB28:AD28"/>
    <mergeCell ref="L29:Z29"/>
    <mergeCell ref="L30:Z30"/>
    <mergeCell ref="AB23:AD23"/>
    <mergeCell ref="AB19:AD19"/>
    <mergeCell ref="AB20:AD20"/>
    <mergeCell ref="G21:K21"/>
    <mergeCell ref="G22:K22"/>
    <mergeCell ref="AB26:AD26"/>
    <mergeCell ref="L21:Z21"/>
    <mergeCell ref="L22:Z22"/>
    <mergeCell ref="AB21:AD21"/>
    <mergeCell ref="L24:Z24"/>
    <mergeCell ref="L25:Z25"/>
    <mergeCell ref="A14:C16"/>
    <mergeCell ref="A17:C17"/>
    <mergeCell ref="A21:C23"/>
    <mergeCell ref="A24:C24"/>
    <mergeCell ref="AB34:AD34"/>
    <mergeCell ref="D32:F33"/>
    <mergeCell ref="G32:K32"/>
    <mergeCell ref="L32:Z32"/>
    <mergeCell ref="AB32:AD32"/>
    <mergeCell ref="G33:K33"/>
    <mergeCell ref="AB33:AD33"/>
    <mergeCell ref="G23:K23"/>
    <mergeCell ref="G24:K24"/>
    <mergeCell ref="L23:Z23"/>
    <mergeCell ref="G25:K25"/>
    <mergeCell ref="G14:K16"/>
  </mergeCells>
  <phoneticPr fontId="2"/>
  <conditionalFormatting sqref="A24:C24 A17:C17">
    <cfRule type="cellIs" dxfId="2" priority="1" stopIfTrue="1" operator="equal">
      <formula>"選択"</formula>
    </cfRule>
  </conditionalFormatting>
  <dataValidations xWindow="292" yWindow="517" count="2">
    <dataValidation type="list" allowBlank="1" showInputMessage="1" showErrorMessage="1" sqref="W35:W36 T35:T36 F3 AA4:AA8 AA14:AA36" xr:uid="{00000000-0002-0000-0400-000000000000}">
      <formula1>"■,□"</formula1>
    </dataValidation>
    <dataValidation allowBlank="1" showInputMessage="1" showErrorMessage="1" promptTitle="第一面にて選択します。" sqref="L7:L10 X8" xr:uid="{00000000-0002-0000-0400-000001000000}"/>
  </dataValidations>
  <printOptions horizontalCentered="1"/>
  <pageMargins left="0.47244094488188981" right="0.39370078740157483" top="0.31496062992125984" bottom="0.39370078740157483" header="0.19685039370078741" footer="0.19685039370078741"/>
  <pageSetup paperSize="9" fitToHeight="5" orientation="portrait" r:id="rId1"/>
  <headerFooter scaleWithDoc="0">
    <oddFooter>&amp;L&amp;9ＨＰJ-351-13　(Ver.20240620）&amp;R&amp;9Copyright 2013-2024 Houseplus Corporation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I52"/>
  <sheetViews>
    <sheetView view="pageBreakPreview" zoomScaleNormal="100" zoomScaleSheetLayoutView="100" zoomScalePageLayoutView="115" workbookViewId="0">
      <selection activeCell="H10" sqref="H10:H12"/>
    </sheetView>
  </sheetViews>
  <sheetFormatPr defaultColWidth="2.875" defaultRowHeight="17.25" customHeight="1" x14ac:dyDescent="0.15"/>
  <cols>
    <col min="1" max="1" width="1.625" style="69" customWidth="1"/>
    <col min="2" max="4" width="2.875" style="69"/>
    <col min="5" max="5" width="1.375" style="69" customWidth="1"/>
    <col min="6" max="16384" width="2.875" style="69"/>
  </cols>
  <sheetData>
    <row r="1" spans="2:35" ht="13.5" customHeight="1" x14ac:dyDescent="0.15"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213"/>
      <c r="AB1" s="171"/>
      <c r="AC1" s="171"/>
      <c r="AD1" s="171"/>
      <c r="AE1" s="171"/>
      <c r="AF1" s="171"/>
      <c r="AG1" s="171"/>
      <c r="AH1" s="171"/>
      <c r="AI1" s="174" t="s">
        <v>309</v>
      </c>
    </row>
    <row r="2" spans="2:35" ht="17.25" customHeight="1" thickBot="1" x14ac:dyDescent="0.2">
      <c r="B2" s="217" t="s">
        <v>311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213"/>
      <c r="V2" s="171"/>
      <c r="W2" s="171"/>
      <c r="X2" s="171"/>
      <c r="Y2" s="171"/>
      <c r="Z2" s="171"/>
      <c r="AA2" s="213"/>
      <c r="AB2" s="171"/>
      <c r="AC2" s="171"/>
      <c r="AD2" s="171"/>
      <c r="AE2" s="171"/>
      <c r="AF2" s="171"/>
      <c r="AG2" s="171"/>
      <c r="AH2" s="171"/>
      <c r="AI2" s="302" t="s">
        <v>63</v>
      </c>
    </row>
    <row r="3" spans="2:35" ht="13.5" customHeight="1" x14ac:dyDescent="0.15">
      <c r="B3" s="704" t="s">
        <v>5</v>
      </c>
      <c r="C3" s="523"/>
      <c r="D3" s="523"/>
      <c r="E3" s="528" t="s">
        <v>19</v>
      </c>
      <c r="F3" s="529"/>
      <c r="G3" s="529"/>
      <c r="H3" s="699"/>
      <c r="I3" s="709" t="s">
        <v>1</v>
      </c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527" t="s">
        <v>0</v>
      </c>
      <c r="AH3" s="523"/>
      <c r="AI3" s="710"/>
    </row>
    <row r="4" spans="2:35" ht="15" customHeight="1" thickBot="1" x14ac:dyDescent="0.2">
      <c r="B4" s="705"/>
      <c r="C4" s="706"/>
      <c r="D4" s="706"/>
      <c r="E4" s="862"/>
      <c r="F4" s="697"/>
      <c r="G4" s="697"/>
      <c r="H4" s="703"/>
      <c r="I4" s="713" t="s">
        <v>2</v>
      </c>
      <c r="J4" s="714"/>
      <c r="K4" s="714"/>
      <c r="L4" s="714"/>
      <c r="M4" s="715"/>
      <c r="N4" s="713" t="s">
        <v>3</v>
      </c>
      <c r="O4" s="714"/>
      <c r="P4" s="714"/>
      <c r="Q4" s="714"/>
      <c r="R4" s="714"/>
      <c r="S4" s="714"/>
      <c r="T4" s="714"/>
      <c r="U4" s="714"/>
      <c r="V4" s="714"/>
      <c r="W4" s="714"/>
      <c r="X4" s="714"/>
      <c r="Y4" s="714"/>
      <c r="Z4" s="714"/>
      <c r="AA4" s="714"/>
      <c r="AB4" s="716"/>
      <c r="AC4" s="861" t="s">
        <v>4</v>
      </c>
      <c r="AD4" s="714"/>
      <c r="AE4" s="714"/>
      <c r="AF4" s="714"/>
      <c r="AG4" s="711"/>
      <c r="AH4" s="706"/>
      <c r="AI4" s="712"/>
    </row>
    <row r="5" spans="2:35" ht="15" customHeight="1" x14ac:dyDescent="0.15">
      <c r="B5" s="632" t="s">
        <v>47</v>
      </c>
      <c r="C5" s="633"/>
      <c r="D5" s="633"/>
      <c r="E5" s="449" t="s">
        <v>52</v>
      </c>
      <c r="F5" s="450"/>
      <c r="G5" s="312" t="s">
        <v>298</v>
      </c>
      <c r="H5" s="312"/>
      <c r="I5" s="312"/>
      <c r="J5" s="313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3"/>
      <c r="AD5" s="171"/>
      <c r="AE5" s="314"/>
      <c r="AF5" s="169"/>
      <c r="AG5" s="171"/>
      <c r="AH5" s="176"/>
      <c r="AI5" s="177"/>
    </row>
    <row r="6" spans="2:35" ht="15" customHeight="1" x14ac:dyDescent="0.15">
      <c r="B6" s="635"/>
      <c r="C6" s="636"/>
      <c r="D6" s="636"/>
      <c r="E6" s="315"/>
      <c r="F6" s="852" t="s">
        <v>303</v>
      </c>
      <c r="G6" s="853"/>
      <c r="H6" s="858" t="s">
        <v>306</v>
      </c>
      <c r="I6" s="670" t="s">
        <v>302</v>
      </c>
      <c r="J6" s="646"/>
      <c r="K6" s="646"/>
      <c r="L6" s="646"/>
      <c r="M6" s="671"/>
      <c r="N6" s="316" t="s">
        <v>301</v>
      </c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8"/>
      <c r="AC6" s="19" t="s">
        <v>22</v>
      </c>
      <c r="AD6" s="27" t="s">
        <v>58</v>
      </c>
      <c r="AE6" s="27"/>
      <c r="AF6" s="28"/>
      <c r="AG6" s="326"/>
      <c r="AH6" s="225"/>
      <c r="AI6" s="327"/>
    </row>
    <row r="7" spans="2:35" ht="15" customHeight="1" x14ac:dyDescent="0.15">
      <c r="B7" s="635"/>
      <c r="C7" s="636"/>
      <c r="D7" s="636"/>
      <c r="E7" s="315"/>
      <c r="F7" s="854"/>
      <c r="G7" s="855"/>
      <c r="H7" s="859"/>
      <c r="I7" s="653"/>
      <c r="J7" s="639"/>
      <c r="K7" s="639"/>
      <c r="L7" s="639"/>
      <c r="M7" s="640"/>
      <c r="N7" s="319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1"/>
      <c r="AC7" s="7" t="s">
        <v>22</v>
      </c>
      <c r="AD7" s="8" t="s">
        <v>29</v>
      </c>
      <c r="AE7" s="25"/>
      <c r="AF7" s="26"/>
      <c r="AG7" s="326"/>
      <c r="AH7" s="225"/>
      <c r="AI7" s="327"/>
    </row>
    <row r="8" spans="2:35" ht="15" customHeight="1" x14ac:dyDescent="0.15">
      <c r="B8" s="545" t="str">
        <f>IF(第二面!X8="■","選択","")</f>
        <v/>
      </c>
      <c r="C8" s="546"/>
      <c r="D8" s="546"/>
      <c r="E8" s="315"/>
      <c r="F8" s="854"/>
      <c r="G8" s="855"/>
      <c r="H8" s="859"/>
      <c r="I8" s="653"/>
      <c r="J8" s="639"/>
      <c r="K8" s="639"/>
      <c r="L8" s="639"/>
      <c r="M8" s="640"/>
      <c r="N8" s="319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1"/>
      <c r="AC8" s="7" t="s">
        <v>22</v>
      </c>
      <c r="AD8" s="8" t="s">
        <v>30</v>
      </c>
      <c r="AE8" s="25"/>
      <c r="AF8" s="26"/>
      <c r="AG8" s="326"/>
      <c r="AH8" s="225"/>
      <c r="AI8" s="327"/>
    </row>
    <row r="9" spans="2:35" ht="15" customHeight="1" x14ac:dyDescent="0.15">
      <c r="B9" s="306"/>
      <c r="C9" s="307"/>
      <c r="D9" s="308"/>
      <c r="E9" s="322"/>
      <c r="F9" s="856"/>
      <c r="G9" s="857"/>
      <c r="H9" s="860"/>
      <c r="I9" s="878"/>
      <c r="J9" s="879"/>
      <c r="K9" s="879"/>
      <c r="L9" s="879"/>
      <c r="M9" s="880"/>
      <c r="N9" s="323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5"/>
      <c r="AC9" s="14"/>
      <c r="AD9" s="15"/>
      <c r="AE9" s="21"/>
      <c r="AF9" s="22"/>
      <c r="AG9" s="328"/>
      <c r="AH9" s="329"/>
      <c r="AI9" s="330"/>
    </row>
    <row r="10" spans="2:35" ht="15" customHeight="1" x14ac:dyDescent="0.15">
      <c r="B10" s="306"/>
      <c r="C10" s="307"/>
      <c r="D10" s="308"/>
      <c r="E10" s="322"/>
      <c r="F10" s="852" t="s">
        <v>299</v>
      </c>
      <c r="G10" s="853"/>
      <c r="H10" s="881" t="s">
        <v>22</v>
      </c>
      <c r="I10" s="623" t="s">
        <v>210</v>
      </c>
      <c r="J10" s="624"/>
      <c r="K10" s="624"/>
      <c r="L10" s="624"/>
      <c r="M10" s="625"/>
      <c r="N10" s="7" t="s">
        <v>22</v>
      </c>
      <c r="O10" s="171" t="s">
        <v>70</v>
      </c>
      <c r="P10" s="171"/>
      <c r="Q10" s="171"/>
      <c r="R10" s="216"/>
      <c r="S10" s="171"/>
      <c r="T10" s="171"/>
      <c r="U10" s="171"/>
      <c r="V10" s="216"/>
      <c r="W10" s="171"/>
      <c r="X10" s="171"/>
      <c r="Y10" s="171"/>
      <c r="Z10" s="171"/>
      <c r="AA10" s="171"/>
      <c r="AB10" s="234"/>
      <c r="AC10" s="7" t="s">
        <v>22</v>
      </c>
      <c r="AD10" s="25" t="s">
        <v>58</v>
      </c>
      <c r="AE10" s="25"/>
      <c r="AF10" s="26"/>
      <c r="AG10" s="326"/>
      <c r="AH10" s="225"/>
      <c r="AI10" s="327"/>
    </row>
    <row r="11" spans="2:35" ht="15" customHeight="1" x14ac:dyDescent="0.15">
      <c r="B11" s="306"/>
      <c r="C11" s="307"/>
      <c r="D11" s="308"/>
      <c r="E11" s="322"/>
      <c r="F11" s="854" t="s">
        <v>300</v>
      </c>
      <c r="G11" s="855"/>
      <c r="H11" s="881"/>
      <c r="I11" s="623"/>
      <c r="J11" s="624"/>
      <c r="K11" s="624"/>
      <c r="L11" s="624"/>
      <c r="M11" s="625"/>
      <c r="N11" s="7" t="s">
        <v>22</v>
      </c>
      <c r="O11" s="171" t="s">
        <v>71</v>
      </c>
      <c r="P11" s="171"/>
      <c r="Q11" s="171"/>
      <c r="R11" s="216"/>
      <c r="S11" s="171"/>
      <c r="T11" s="171"/>
      <c r="U11" s="171"/>
      <c r="V11" s="216"/>
      <c r="W11" s="171"/>
      <c r="X11" s="171"/>
      <c r="Y11" s="171"/>
      <c r="Z11" s="171"/>
      <c r="AA11" s="171"/>
      <c r="AB11" s="234"/>
      <c r="AC11" s="7" t="s">
        <v>22</v>
      </c>
      <c r="AD11" s="8" t="s">
        <v>29</v>
      </c>
      <c r="AE11" s="25"/>
      <c r="AF11" s="26"/>
      <c r="AG11" s="326"/>
      <c r="AH11" s="225"/>
      <c r="AI11" s="327"/>
    </row>
    <row r="12" spans="2:35" ht="15" customHeight="1" x14ac:dyDescent="0.15">
      <c r="B12" s="306"/>
      <c r="C12" s="307"/>
      <c r="D12" s="308"/>
      <c r="E12" s="322"/>
      <c r="F12" s="854"/>
      <c r="G12" s="855"/>
      <c r="H12" s="882"/>
      <c r="I12" s="626"/>
      <c r="J12" s="627"/>
      <c r="K12" s="627"/>
      <c r="L12" s="627"/>
      <c r="M12" s="628"/>
      <c r="N12" s="14" t="s">
        <v>22</v>
      </c>
      <c r="O12" s="260" t="s">
        <v>48</v>
      </c>
      <c r="P12" s="260"/>
      <c r="Q12" s="260"/>
      <c r="R12" s="221"/>
      <c r="S12" s="260"/>
      <c r="T12" s="260"/>
      <c r="U12" s="260"/>
      <c r="V12" s="260"/>
      <c r="W12" s="260"/>
      <c r="X12" s="260"/>
      <c r="Y12" s="260"/>
      <c r="Z12" s="260"/>
      <c r="AA12" s="260"/>
      <c r="AB12" s="261"/>
      <c r="AC12" s="14" t="s">
        <v>22</v>
      </c>
      <c r="AD12" s="15" t="s">
        <v>30</v>
      </c>
      <c r="AE12" s="21"/>
      <c r="AF12" s="22"/>
      <c r="AG12" s="326"/>
      <c r="AH12" s="225"/>
      <c r="AI12" s="327"/>
    </row>
    <row r="13" spans="2:35" ht="15" customHeight="1" x14ac:dyDescent="0.15">
      <c r="B13" s="306"/>
      <c r="C13" s="307"/>
      <c r="D13" s="308"/>
      <c r="E13" s="322"/>
      <c r="F13" s="854"/>
      <c r="G13" s="855"/>
      <c r="H13" s="868" t="s">
        <v>22</v>
      </c>
      <c r="I13" s="767" t="s">
        <v>151</v>
      </c>
      <c r="J13" s="744"/>
      <c r="K13" s="744"/>
      <c r="L13" s="744"/>
      <c r="M13" s="768"/>
      <c r="N13" s="19" t="s">
        <v>22</v>
      </c>
      <c r="O13" s="273" t="s">
        <v>152</v>
      </c>
      <c r="P13" s="273"/>
      <c r="Q13" s="273"/>
      <c r="R13" s="194"/>
      <c r="S13" s="7" t="s">
        <v>22</v>
      </c>
      <c r="T13" s="171" t="s">
        <v>153</v>
      </c>
      <c r="U13" s="273"/>
      <c r="V13" s="194"/>
      <c r="W13" s="194"/>
      <c r="X13" s="19" t="s">
        <v>22</v>
      </c>
      <c r="Y13" s="273" t="s">
        <v>154</v>
      </c>
      <c r="Z13" s="273"/>
      <c r="AA13" s="273"/>
      <c r="AB13" s="274"/>
      <c r="AC13" s="19" t="s">
        <v>22</v>
      </c>
      <c r="AD13" s="25" t="s">
        <v>59</v>
      </c>
      <c r="AE13" s="25"/>
      <c r="AF13" s="26"/>
      <c r="AG13" s="326"/>
      <c r="AH13" s="225"/>
      <c r="AI13" s="327"/>
    </row>
    <row r="14" spans="2:35" ht="15" customHeight="1" x14ac:dyDescent="0.15">
      <c r="B14" s="306"/>
      <c r="C14" s="307"/>
      <c r="D14" s="308"/>
      <c r="E14" s="322"/>
      <c r="F14" s="854"/>
      <c r="G14" s="855"/>
      <c r="H14" s="849"/>
      <c r="I14" s="623"/>
      <c r="J14" s="624"/>
      <c r="K14" s="624"/>
      <c r="L14" s="624"/>
      <c r="M14" s="625"/>
      <c r="N14" s="171"/>
      <c r="O14" s="171"/>
      <c r="P14" s="171"/>
      <c r="Q14" s="171"/>
      <c r="R14" s="216"/>
      <c r="S14" s="171"/>
      <c r="T14" s="171"/>
      <c r="U14" s="171"/>
      <c r="V14" s="216"/>
      <c r="W14" s="171"/>
      <c r="X14" s="171"/>
      <c r="Y14" s="171"/>
      <c r="Z14" s="171"/>
      <c r="AA14" s="171"/>
      <c r="AB14" s="234"/>
      <c r="AC14" s="7" t="s">
        <v>22</v>
      </c>
      <c r="AD14" s="8" t="s">
        <v>29</v>
      </c>
      <c r="AE14" s="25"/>
      <c r="AF14" s="26"/>
      <c r="AG14" s="326"/>
      <c r="AH14" s="225"/>
      <c r="AI14" s="327"/>
    </row>
    <row r="15" spans="2:35" ht="14.25" customHeight="1" x14ac:dyDescent="0.15">
      <c r="B15" s="306"/>
      <c r="C15" s="307"/>
      <c r="D15" s="308"/>
      <c r="E15" s="322"/>
      <c r="F15" s="854"/>
      <c r="G15" s="855"/>
      <c r="H15" s="850"/>
      <c r="I15" s="837" t="s">
        <v>155</v>
      </c>
      <c r="J15" s="838"/>
      <c r="K15" s="838"/>
      <c r="L15" s="838"/>
      <c r="M15" s="839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1"/>
      <c r="AC15" s="7" t="s">
        <v>22</v>
      </c>
      <c r="AD15" s="21" t="s">
        <v>60</v>
      </c>
      <c r="AE15" s="21"/>
      <c r="AF15" s="22"/>
      <c r="AG15" s="326"/>
      <c r="AH15" s="225"/>
      <c r="AI15" s="327"/>
    </row>
    <row r="16" spans="2:35" ht="14.25" customHeight="1" x14ac:dyDescent="0.15">
      <c r="B16" s="306"/>
      <c r="C16" s="307"/>
      <c r="D16" s="308"/>
      <c r="E16" s="322"/>
      <c r="F16" s="322"/>
      <c r="G16" s="336"/>
      <c r="H16" s="848" t="s">
        <v>22</v>
      </c>
      <c r="I16" s="623" t="s">
        <v>156</v>
      </c>
      <c r="J16" s="624"/>
      <c r="K16" s="624"/>
      <c r="L16" s="624"/>
      <c r="M16" s="625"/>
      <c r="N16" s="19" t="s">
        <v>22</v>
      </c>
      <c r="O16" s="170" t="s">
        <v>211</v>
      </c>
      <c r="P16" s="273"/>
      <c r="Q16" s="273"/>
      <c r="R16" s="273"/>
      <c r="S16" s="273"/>
      <c r="T16" s="273"/>
      <c r="U16" s="273"/>
      <c r="V16" s="171"/>
      <c r="W16" s="171"/>
      <c r="X16" s="171"/>
      <c r="Y16" s="171"/>
      <c r="Z16" s="171"/>
      <c r="AA16" s="171"/>
      <c r="AB16" s="234"/>
      <c r="AC16" s="19" t="s">
        <v>22</v>
      </c>
      <c r="AD16" s="25" t="s">
        <v>61</v>
      </c>
      <c r="AE16" s="27"/>
      <c r="AF16" s="28"/>
      <c r="AG16" s="326"/>
      <c r="AH16" s="225"/>
      <c r="AI16" s="327"/>
    </row>
    <row r="17" spans="2:35" ht="14.25" customHeight="1" x14ac:dyDescent="0.15">
      <c r="B17" s="306"/>
      <c r="C17" s="307"/>
      <c r="D17" s="308"/>
      <c r="E17" s="307"/>
      <c r="F17" s="322"/>
      <c r="G17" s="307"/>
      <c r="H17" s="849"/>
      <c r="I17" s="623"/>
      <c r="J17" s="624"/>
      <c r="K17" s="624"/>
      <c r="L17" s="624"/>
      <c r="M17" s="625"/>
      <c r="N17" s="6" t="s">
        <v>22</v>
      </c>
      <c r="O17" s="170" t="s">
        <v>212</v>
      </c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234"/>
      <c r="AC17" s="7" t="s">
        <v>22</v>
      </c>
      <c r="AD17" s="8" t="s">
        <v>29</v>
      </c>
      <c r="AE17" s="25"/>
      <c r="AF17" s="26"/>
      <c r="AG17" s="326"/>
      <c r="AH17" s="225"/>
      <c r="AI17" s="327"/>
    </row>
    <row r="18" spans="2:35" ht="14.25" customHeight="1" x14ac:dyDescent="0.15">
      <c r="B18" s="306"/>
      <c r="C18" s="307"/>
      <c r="D18" s="308"/>
      <c r="E18" s="307"/>
      <c r="F18" s="322"/>
      <c r="G18" s="307"/>
      <c r="H18" s="850"/>
      <c r="I18" s="626"/>
      <c r="J18" s="627"/>
      <c r="K18" s="627"/>
      <c r="L18" s="627"/>
      <c r="M18" s="628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1"/>
      <c r="AC18" s="14" t="s">
        <v>22</v>
      </c>
      <c r="AD18" s="15" t="s">
        <v>30</v>
      </c>
      <c r="AE18" s="21"/>
      <c r="AF18" s="22"/>
      <c r="AG18" s="326"/>
      <c r="AH18" s="225"/>
      <c r="AI18" s="327"/>
    </row>
    <row r="19" spans="2:35" ht="14.25" customHeight="1" x14ac:dyDescent="0.15">
      <c r="B19" s="306"/>
      <c r="C19" s="307"/>
      <c r="D19" s="308"/>
      <c r="E19" s="307"/>
      <c r="F19" s="322"/>
      <c r="G19" s="307"/>
      <c r="H19" s="848" t="s">
        <v>22</v>
      </c>
      <c r="I19" s="767" t="s">
        <v>157</v>
      </c>
      <c r="J19" s="744"/>
      <c r="K19" s="744"/>
      <c r="L19" s="744"/>
      <c r="M19" s="768"/>
      <c r="N19" s="19" t="s">
        <v>346</v>
      </c>
      <c r="O19" s="171" t="s">
        <v>49</v>
      </c>
      <c r="P19" s="171"/>
      <c r="Q19" s="174"/>
      <c r="R19" s="273"/>
      <c r="S19" s="273"/>
      <c r="T19" s="273"/>
      <c r="U19" s="273"/>
      <c r="V19" s="171"/>
      <c r="W19" s="171"/>
      <c r="X19" s="171"/>
      <c r="Y19" s="171"/>
      <c r="Z19" s="171"/>
      <c r="AA19" s="171"/>
      <c r="AB19" s="234"/>
      <c r="AC19" s="19" t="s">
        <v>22</v>
      </c>
      <c r="AD19" s="25" t="s">
        <v>61</v>
      </c>
      <c r="AE19" s="27"/>
      <c r="AF19" s="28"/>
      <c r="AG19" s="326"/>
      <c r="AH19" s="225"/>
      <c r="AI19" s="327"/>
    </row>
    <row r="20" spans="2:35" ht="14.25" customHeight="1" x14ac:dyDescent="0.15">
      <c r="B20" s="306"/>
      <c r="C20" s="307"/>
      <c r="D20" s="308"/>
      <c r="E20" s="307"/>
      <c r="F20" s="322"/>
      <c r="G20" s="307"/>
      <c r="H20" s="849"/>
      <c r="I20" s="623"/>
      <c r="J20" s="624"/>
      <c r="K20" s="624"/>
      <c r="L20" s="624"/>
      <c r="M20" s="625"/>
      <c r="N20" s="171"/>
      <c r="O20" s="171"/>
      <c r="P20" s="171"/>
      <c r="Q20" s="174"/>
      <c r="R20" s="216"/>
      <c r="S20" s="216"/>
      <c r="T20" s="216"/>
      <c r="U20" s="216"/>
      <c r="V20" s="171"/>
      <c r="W20" s="171"/>
      <c r="X20" s="171"/>
      <c r="Y20" s="171"/>
      <c r="Z20" s="171"/>
      <c r="AA20" s="171"/>
      <c r="AB20" s="234"/>
      <c r="AC20" s="7" t="s">
        <v>22</v>
      </c>
      <c r="AD20" s="8" t="s">
        <v>29</v>
      </c>
      <c r="AE20" s="25"/>
      <c r="AF20" s="26"/>
      <c r="AG20" s="326"/>
      <c r="AH20" s="225"/>
      <c r="AI20" s="327"/>
    </row>
    <row r="21" spans="2:35" ht="14.25" customHeight="1" x14ac:dyDescent="0.15">
      <c r="B21" s="306"/>
      <c r="C21" s="307"/>
      <c r="D21" s="308"/>
      <c r="E21" s="307"/>
      <c r="F21" s="322"/>
      <c r="G21" s="307"/>
      <c r="H21" s="849"/>
      <c r="I21" s="623"/>
      <c r="J21" s="624"/>
      <c r="K21" s="624"/>
      <c r="L21" s="624"/>
      <c r="M21" s="625"/>
      <c r="N21" s="171"/>
      <c r="O21" s="171"/>
      <c r="P21" s="171"/>
      <c r="Q21" s="174"/>
      <c r="R21" s="216"/>
      <c r="S21" s="216"/>
      <c r="T21" s="216"/>
      <c r="U21" s="216"/>
      <c r="V21" s="171"/>
      <c r="W21" s="171"/>
      <c r="X21" s="171"/>
      <c r="Y21" s="171"/>
      <c r="Z21" s="171"/>
      <c r="AA21" s="171"/>
      <c r="AB21" s="234"/>
      <c r="AC21" s="7" t="s">
        <v>22</v>
      </c>
      <c r="AD21" s="8" t="s">
        <v>30</v>
      </c>
      <c r="AE21" s="25"/>
      <c r="AF21" s="26"/>
      <c r="AG21" s="326"/>
      <c r="AH21" s="225"/>
      <c r="AI21" s="327"/>
    </row>
    <row r="22" spans="2:35" ht="14.25" customHeight="1" x14ac:dyDescent="0.15">
      <c r="B22" s="306"/>
      <c r="C22" s="307"/>
      <c r="D22" s="308"/>
      <c r="E22" s="307"/>
      <c r="F22" s="322"/>
      <c r="G22" s="307"/>
      <c r="H22" s="850"/>
      <c r="I22" s="623"/>
      <c r="J22" s="624"/>
      <c r="K22" s="624"/>
      <c r="L22" s="624"/>
      <c r="M22" s="625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234"/>
      <c r="AC22" s="14" t="s">
        <v>22</v>
      </c>
      <c r="AD22" s="21"/>
      <c r="AE22" s="21"/>
      <c r="AF22" s="22"/>
      <c r="AG22" s="326"/>
      <c r="AH22" s="225"/>
      <c r="AI22" s="327"/>
    </row>
    <row r="23" spans="2:35" ht="14.25" customHeight="1" x14ac:dyDescent="0.15">
      <c r="B23" s="306"/>
      <c r="C23" s="307"/>
      <c r="D23" s="308"/>
      <c r="E23" s="307"/>
      <c r="F23" s="322"/>
      <c r="G23" s="307"/>
      <c r="H23" s="848" t="s">
        <v>22</v>
      </c>
      <c r="I23" s="767" t="s">
        <v>57</v>
      </c>
      <c r="J23" s="744"/>
      <c r="K23" s="744"/>
      <c r="L23" s="744"/>
      <c r="M23" s="768"/>
      <c r="N23" s="273" t="s">
        <v>213</v>
      </c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4"/>
      <c r="AC23" s="19" t="s">
        <v>22</v>
      </c>
      <c r="AD23" s="8" t="s">
        <v>29</v>
      </c>
      <c r="AE23" s="27"/>
      <c r="AF23" s="28"/>
      <c r="AG23" s="326"/>
      <c r="AH23" s="225"/>
      <c r="AI23" s="327"/>
    </row>
    <row r="24" spans="2:35" ht="14.25" customHeight="1" x14ac:dyDescent="0.15">
      <c r="B24" s="306"/>
      <c r="C24" s="307"/>
      <c r="D24" s="308"/>
      <c r="E24" s="307"/>
      <c r="F24" s="322"/>
      <c r="G24" s="307"/>
      <c r="H24" s="849"/>
      <c r="I24" s="623"/>
      <c r="J24" s="624"/>
      <c r="K24" s="624"/>
      <c r="L24" s="624"/>
      <c r="M24" s="625"/>
      <c r="N24" s="2" t="s">
        <v>22</v>
      </c>
      <c r="O24" s="246" t="s">
        <v>158</v>
      </c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51"/>
      <c r="AC24" s="7" t="s">
        <v>22</v>
      </c>
      <c r="AD24" s="25" t="s">
        <v>60</v>
      </c>
      <c r="AE24" s="25"/>
      <c r="AF24" s="26"/>
      <c r="AG24" s="326"/>
      <c r="AH24" s="225"/>
      <c r="AI24" s="327"/>
    </row>
    <row r="25" spans="2:35" ht="14.25" customHeight="1" x14ac:dyDescent="0.15">
      <c r="B25" s="306"/>
      <c r="C25" s="307"/>
      <c r="D25" s="308"/>
      <c r="E25" s="307"/>
      <c r="F25" s="322"/>
      <c r="G25" s="307"/>
      <c r="H25" s="849"/>
      <c r="I25" s="623"/>
      <c r="J25" s="624"/>
      <c r="K25" s="624"/>
      <c r="L25" s="624"/>
      <c r="M25" s="625"/>
      <c r="N25" s="69" t="s">
        <v>159</v>
      </c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234"/>
      <c r="AC25" s="7" t="s">
        <v>22</v>
      </c>
      <c r="AD25" s="25" t="s">
        <v>46</v>
      </c>
      <c r="AE25" s="25"/>
      <c r="AF25" s="26"/>
      <c r="AG25" s="326"/>
      <c r="AH25" s="225"/>
      <c r="AI25" s="327"/>
    </row>
    <row r="26" spans="2:35" ht="14.25" customHeight="1" x14ac:dyDescent="0.15">
      <c r="B26" s="306"/>
      <c r="C26" s="307"/>
      <c r="D26" s="308"/>
      <c r="E26" s="307"/>
      <c r="F26" s="322"/>
      <c r="G26" s="307"/>
      <c r="H26" s="849"/>
      <c r="I26" s="623"/>
      <c r="J26" s="624"/>
      <c r="K26" s="624"/>
      <c r="L26" s="624"/>
      <c r="M26" s="625"/>
      <c r="N26" s="2" t="s">
        <v>22</v>
      </c>
      <c r="O26" s="246" t="s">
        <v>214</v>
      </c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51"/>
      <c r="AC26" s="7" t="s">
        <v>22</v>
      </c>
      <c r="AD26" s="25"/>
      <c r="AE26" s="25"/>
      <c r="AF26" s="26"/>
      <c r="AG26" s="326"/>
      <c r="AH26" s="225"/>
      <c r="AI26" s="327"/>
    </row>
    <row r="27" spans="2:35" ht="14.25" customHeight="1" x14ac:dyDescent="0.15">
      <c r="B27" s="306"/>
      <c r="C27" s="307"/>
      <c r="D27" s="308"/>
      <c r="E27" s="307"/>
      <c r="F27" s="322"/>
      <c r="G27" s="307"/>
      <c r="H27" s="849"/>
      <c r="I27" s="623"/>
      <c r="J27" s="624"/>
      <c r="K27" s="624"/>
      <c r="L27" s="624"/>
      <c r="M27" s="625"/>
      <c r="N27" s="69" t="s">
        <v>215</v>
      </c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234"/>
      <c r="AC27" s="7"/>
      <c r="AD27" s="25"/>
      <c r="AE27" s="25"/>
      <c r="AF27" s="26"/>
      <c r="AG27" s="326"/>
      <c r="AH27" s="225"/>
      <c r="AI27" s="327"/>
    </row>
    <row r="28" spans="2:35" ht="14.25" customHeight="1" x14ac:dyDescent="0.15">
      <c r="B28" s="306"/>
      <c r="C28" s="307"/>
      <c r="D28" s="308"/>
      <c r="E28" s="307"/>
      <c r="F28" s="322"/>
      <c r="G28" s="307"/>
      <c r="H28" s="849"/>
      <c r="I28" s="623"/>
      <c r="J28" s="624"/>
      <c r="K28" s="624"/>
      <c r="L28" s="624"/>
      <c r="M28" s="625"/>
      <c r="N28" s="2" t="s">
        <v>22</v>
      </c>
      <c r="O28" s="246" t="s">
        <v>50</v>
      </c>
      <c r="P28" s="334"/>
      <c r="Q28" s="334"/>
      <c r="R28" s="334"/>
      <c r="S28" s="334"/>
      <c r="T28" s="334"/>
      <c r="U28" s="334"/>
      <c r="V28" s="334"/>
      <c r="W28" s="334"/>
      <c r="X28" s="334"/>
      <c r="Y28" s="334"/>
      <c r="Z28" s="334"/>
      <c r="AA28" s="334"/>
      <c r="AB28" s="335"/>
      <c r="AC28" s="7"/>
      <c r="AD28" s="25"/>
      <c r="AE28" s="25"/>
      <c r="AF28" s="26"/>
      <c r="AG28" s="326"/>
      <c r="AH28" s="225"/>
      <c r="AI28" s="327"/>
    </row>
    <row r="29" spans="2:35" ht="14.25" customHeight="1" x14ac:dyDescent="0.15">
      <c r="B29" s="306"/>
      <c r="C29" s="307"/>
      <c r="D29" s="308"/>
      <c r="E29" s="307"/>
      <c r="F29" s="322"/>
      <c r="G29" s="307"/>
      <c r="H29" s="849"/>
      <c r="I29" s="623"/>
      <c r="J29" s="624"/>
      <c r="K29" s="624"/>
      <c r="L29" s="624"/>
      <c r="M29" s="625"/>
      <c r="N29" s="69" t="s">
        <v>160</v>
      </c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234"/>
      <c r="AC29" s="7"/>
      <c r="AD29" s="25"/>
      <c r="AE29" s="25"/>
      <c r="AF29" s="26"/>
      <c r="AG29" s="326"/>
      <c r="AH29" s="225"/>
      <c r="AI29" s="327"/>
    </row>
    <row r="30" spans="2:35" ht="14.25" customHeight="1" x14ac:dyDescent="0.15">
      <c r="B30" s="306"/>
      <c r="C30" s="307"/>
      <c r="D30" s="308"/>
      <c r="E30" s="307"/>
      <c r="F30" s="322"/>
      <c r="G30" s="307"/>
      <c r="H30" s="849"/>
      <c r="I30" s="623"/>
      <c r="J30" s="624"/>
      <c r="K30" s="624"/>
      <c r="L30" s="624"/>
      <c r="M30" s="625"/>
      <c r="N30" s="2" t="s">
        <v>22</v>
      </c>
      <c r="O30" s="246" t="s">
        <v>161</v>
      </c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51"/>
      <c r="AC30" s="7"/>
      <c r="AD30" s="25"/>
      <c r="AE30" s="25"/>
      <c r="AF30" s="26"/>
      <c r="AG30" s="326"/>
      <c r="AH30" s="225"/>
      <c r="AI30" s="327"/>
    </row>
    <row r="31" spans="2:35" ht="14.25" customHeight="1" x14ac:dyDescent="0.15">
      <c r="B31" s="306"/>
      <c r="C31" s="307"/>
      <c r="D31" s="308"/>
      <c r="E31" s="307"/>
      <c r="F31" s="322"/>
      <c r="G31" s="307"/>
      <c r="H31" s="849"/>
      <c r="I31" s="623"/>
      <c r="J31" s="624"/>
      <c r="K31" s="624"/>
      <c r="L31" s="624"/>
      <c r="M31" s="625"/>
      <c r="N31" s="7" t="s">
        <v>22</v>
      </c>
      <c r="O31" s="171" t="s">
        <v>162</v>
      </c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234"/>
      <c r="AC31" s="7"/>
      <c r="AD31" s="25"/>
      <c r="AE31" s="25"/>
      <c r="AF31" s="26"/>
      <c r="AG31" s="326"/>
      <c r="AH31" s="225"/>
      <c r="AI31" s="327"/>
    </row>
    <row r="32" spans="2:35" ht="14.25" customHeight="1" x14ac:dyDescent="0.15">
      <c r="B32" s="306"/>
      <c r="C32" s="307"/>
      <c r="D32" s="308"/>
      <c r="E32" s="307"/>
      <c r="F32" s="322"/>
      <c r="G32" s="307"/>
      <c r="H32" s="850"/>
      <c r="I32" s="626"/>
      <c r="J32" s="627"/>
      <c r="K32" s="627"/>
      <c r="L32" s="627"/>
      <c r="M32" s="628"/>
      <c r="N32" s="75"/>
      <c r="O32" s="260" t="s">
        <v>163</v>
      </c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1"/>
      <c r="AC32" s="14"/>
      <c r="AD32" s="21"/>
      <c r="AE32" s="21"/>
      <c r="AF32" s="22"/>
      <c r="AG32" s="326"/>
      <c r="AH32" s="225"/>
      <c r="AI32" s="327"/>
    </row>
    <row r="33" spans="2:35" ht="14.25" customHeight="1" x14ac:dyDescent="0.15">
      <c r="B33" s="306"/>
      <c r="C33" s="307"/>
      <c r="D33" s="308"/>
      <c r="E33" s="307"/>
      <c r="F33" s="322"/>
      <c r="G33" s="307"/>
      <c r="H33" s="848" t="s">
        <v>22</v>
      </c>
      <c r="I33" s="844" t="s">
        <v>164</v>
      </c>
      <c r="J33" s="730"/>
      <c r="K33" s="730"/>
      <c r="L33" s="730"/>
      <c r="M33" s="749"/>
      <c r="N33" s="19" t="s">
        <v>22</v>
      </c>
      <c r="O33" s="273" t="s">
        <v>67</v>
      </c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4"/>
      <c r="AC33" s="19" t="s">
        <v>22</v>
      </c>
      <c r="AD33" s="8" t="s">
        <v>29</v>
      </c>
      <c r="AE33" s="27"/>
      <c r="AF33" s="28"/>
      <c r="AG33" s="326"/>
      <c r="AH33" s="225"/>
      <c r="AI33" s="327"/>
    </row>
    <row r="34" spans="2:35" ht="14.25" customHeight="1" x14ac:dyDescent="0.15">
      <c r="B34" s="306"/>
      <c r="C34" s="307"/>
      <c r="D34" s="308"/>
      <c r="E34" s="307"/>
      <c r="F34" s="322"/>
      <c r="G34" s="307"/>
      <c r="H34" s="849"/>
      <c r="I34" s="844"/>
      <c r="J34" s="730"/>
      <c r="K34" s="730"/>
      <c r="L34" s="730"/>
      <c r="M34" s="749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234"/>
      <c r="AC34" s="7" t="s">
        <v>22</v>
      </c>
      <c r="AD34" s="25" t="s">
        <v>26</v>
      </c>
      <c r="AE34" s="25"/>
      <c r="AF34" s="26"/>
      <c r="AG34" s="326"/>
      <c r="AH34" s="225"/>
      <c r="AI34" s="327"/>
    </row>
    <row r="35" spans="2:35" ht="14.25" customHeight="1" x14ac:dyDescent="0.15">
      <c r="B35" s="306"/>
      <c r="C35" s="307"/>
      <c r="D35" s="308"/>
      <c r="E35" s="307"/>
      <c r="F35" s="322"/>
      <c r="G35" s="307"/>
      <c r="H35" s="850"/>
      <c r="I35" s="844"/>
      <c r="J35" s="730"/>
      <c r="K35" s="730"/>
      <c r="L35" s="730"/>
      <c r="M35" s="749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1"/>
      <c r="AC35" s="14" t="s">
        <v>22</v>
      </c>
      <c r="AD35" s="21"/>
      <c r="AE35" s="21"/>
      <c r="AF35" s="22"/>
      <c r="AG35" s="326"/>
      <c r="AH35" s="225"/>
      <c r="AI35" s="327"/>
    </row>
    <row r="36" spans="2:35" ht="14.25" customHeight="1" x14ac:dyDescent="0.15">
      <c r="B36" s="306"/>
      <c r="C36" s="307"/>
      <c r="D36" s="308"/>
      <c r="E36" s="307"/>
      <c r="F36" s="322"/>
      <c r="G36" s="307"/>
      <c r="H36" s="848" t="s">
        <v>22</v>
      </c>
      <c r="I36" s="869" t="s">
        <v>216</v>
      </c>
      <c r="J36" s="870"/>
      <c r="K36" s="870"/>
      <c r="L36" s="870"/>
      <c r="M36" s="871"/>
      <c r="N36" s="273" t="s">
        <v>165</v>
      </c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4"/>
      <c r="AC36" s="19" t="s">
        <v>22</v>
      </c>
      <c r="AD36" s="17" t="s">
        <v>29</v>
      </c>
      <c r="AE36" s="27"/>
      <c r="AF36" s="28"/>
      <c r="AG36" s="326"/>
      <c r="AH36" s="225"/>
      <c r="AI36" s="327"/>
    </row>
    <row r="37" spans="2:35" ht="14.25" customHeight="1" x14ac:dyDescent="0.15">
      <c r="B37" s="306"/>
      <c r="C37" s="307"/>
      <c r="D37" s="308"/>
      <c r="E37" s="307"/>
      <c r="F37" s="322"/>
      <c r="G37" s="307"/>
      <c r="H37" s="849"/>
      <c r="I37" s="872"/>
      <c r="J37" s="873"/>
      <c r="K37" s="873"/>
      <c r="L37" s="873"/>
      <c r="M37" s="874"/>
      <c r="N37" s="7" t="s">
        <v>22</v>
      </c>
      <c r="O37" s="171" t="s">
        <v>166</v>
      </c>
      <c r="P37" s="171"/>
      <c r="Q37" s="171"/>
      <c r="R37" s="171"/>
      <c r="S37" s="7" t="s">
        <v>22</v>
      </c>
      <c r="T37" s="171" t="s">
        <v>167</v>
      </c>
      <c r="U37" s="171"/>
      <c r="V37" s="171"/>
      <c r="W37" s="171"/>
      <c r="X37" s="171"/>
      <c r="Y37" s="171"/>
      <c r="Z37" s="171"/>
      <c r="AA37" s="171"/>
      <c r="AB37" s="234"/>
      <c r="AC37" s="7" t="s">
        <v>22</v>
      </c>
      <c r="AD37" s="25" t="s">
        <v>27</v>
      </c>
      <c r="AE37" s="25"/>
      <c r="AF37" s="26"/>
      <c r="AG37" s="326"/>
      <c r="AH37" s="225"/>
      <c r="AI37" s="327"/>
    </row>
    <row r="38" spans="2:35" ht="14.25" customHeight="1" x14ac:dyDescent="0.15">
      <c r="B38" s="306"/>
      <c r="C38" s="307"/>
      <c r="D38" s="308"/>
      <c r="E38" s="307"/>
      <c r="F38" s="322"/>
      <c r="G38" s="307"/>
      <c r="H38" s="850"/>
      <c r="I38" s="875"/>
      <c r="J38" s="876"/>
      <c r="K38" s="876"/>
      <c r="L38" s="876"/>
      <c r="M38" s="877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234"/>
      <c r="AC38" s="14" t="s">
        <v>22</v>
      </c>
      <c r="AD38" s="21"/>
      <c r="AE38" s="21"/>
      <c r="AF38" s="22"/>
      <c r="AG38" s="326"/>
      <c r="AH38" s="225"/>
      <c r="AI38" s="327"/>
    </row>
    <row r="39" spans="2:35" ht="14.25" customHeight="1" x14ac:dyDescent="0.15">
      <c r="B39" s="306"/>
      <c r="C39" s="307"/>
      <c r="D39" s="308"/>
      <c r="E39" s="307"/>
      <c r="F39" s="322"/>
      <c r="G39" s="307"/>
      <c r="H39" s="848" t="s">
        <v>22</v>
      </c>
      <c r="I39" s="851" t="s">
        <v>295</v>
      </c>
      <c r="J39" s="730"/>
      <c r="K39" s="730"/>
      <c r="L39" s="730"/>
      <c r="M39" s="749"/>
      <c r="N39" s="19" t="s">
        <v>22</v>
      </c>
      <c r="O39" s="273" t="s">
        <v>296</v>
      </c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4"/>
      <c r="AC39" s="19" t="s">
        <v>22</v>
      </c>
      <c r="AD39" s="25" t="s">
        <v>61</v>
      </c>
      <c r="AE39" s="27"/>
      <c r="AF39" s="28"/>
      <c r="AG39" s="326"/>
      <c r="AH39" s="225"/>
      <c r="AI39" s="327"/>
    </row>
    <row r="40" spans="2:35" ht="14.25" customHeight="1" x14ac:dyDescent="0.15">
      <c r="B40" s="306"/>
      <c r="C40" s="307"/>
      <c r="D40" s="308"/>
      <c r="E40" s="307"/>
      <c r="F40" s="322"/>
      <c r="G40" s="307"/>
      <c r="H40" s="849"/>
      <c r="I40" s="844"/>
      <c r="J40" s="730"/>
      <c r="K40" s="730"/>
      <c r="L40" s="730"/>
      <c r="M40" s="749"/>
      <c r="N40" s="171"/>
      <c r="O40" s="171" t="s">
        <v>297</v>
      </c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234"/>
      <c r="AC40" s="7" t="s">
        <v>22</v>
      </c>
      <c r="AD40" s="8" t="s">
        <v>29</v>
      </c>
      <c r="AE40" s="25"/>
      <c r="AF40" s="26"/>
      <c r="AG40" s="326"/>
      <c r="AH40" s="225"/>
      <c r="AI40" s="327"/>
    </row>
    <row r="41" spans="2:35" ht="14.25" customHeight="1" x14ac:dyDescent="0.15">
      <c r="B41" s="306"/>
      <c r="C41" s="307"/>
      <c r="D41" s="308"/>
      <c r="E41" s="307"/>
      <c r="F41" s="322"/>
      <c r="G41" s="307"/>
      <c r="H41" s="850"/>
      <c r="I41" s="844"/>
      <c r="J41" s="730"/>
      <c r="K41" s="730"/>
      <c r="L41" s="730"/>
      <c r="M41" s="749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1"/>
      <c r="AC41" s="14" t="s">
        <v>22</v>
      </c>
      <c r="AD41" s="8" t="s">
        <v>30</v>
      </c>
      <c r="AE41" s="21"/>
      <c r="AF41" s="22"/>
      <c r="AG41" s="326"/>
      <c r="AH41" s="225"/>
      <c r="AI41" s="327"/>
    </row>
    <row r="42" spans="2:35" ht="14.25" customHeight="1" x14ac:dyDescent="0.15">
      <c r="B42" s="306"/>
      <c r="C42" s="307"/>
      <c r="D42" s="308"/>
      <c r="E42" s="307"/>
      <c r="F42" s="322"/>
      <c r="G42" s="307"/>
      <c r="H42" s="868" t="s">
        <v>22</v>
      </c>
      <c r="I42" s="767" t="s">
        <v>69</v>
      </c>
      <c r="J42" s="744"/>
      <c r="K42" s="744"/>
      <c r="L42" s="744"/>
      <c r="M42" s="768"/>
      <c r="N42" s="273" t="s">
        <v>217</v>
      </c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4"/>
      <c r="AC42" s="19" t="s">
        <v>22</v>
      </c>
      <c r="AD42" s="17" t="s">
        <v>29</v>
      </c>
      <c r="AE42" s="27"/>
      <c r="AF42" s="28"/>
      <c r="AG42" s="326"/>
      <c r="AH42" s="225"/>
      <c r="AI42" s="327"/>
    </row>
    <row r="43" spans="2:35" ht="14.25" customHeight="1" x14ac:dyDescent="0.15">
      <c r="B43" s="306"/>
      <c r="C43" s="307"/>
      <c r="D43" s="308"/>
      <c r="E43" s="307"/>
      <c r="F43" s="322"/>
      <c r="G43" s="307"/>
      <c r="H43" s="849"/>
      <c r="I43" s="623"/>
      <c r="J43" s="624"/>
      <c r="K43" s="624"/>
      <c r="L43" s="624"/>
      <c r="M43" s="625"/>
      <c r="N43" s="171" t="s">
        <v>168</v>
      </c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234"/>
      <c r="AC43" s="7" t="s">
        <v>22</v>
      </c>
      <c r="AD43" s="25"/>
      <c r="AE43" s="25"/>
      <c r="AF43" s="26"/>
      <c r="AG43" s="326"/>
      <c r="AH43" s="225"/>
      <c r="AI43" s="327"/>
    </row>
    <row r="44" spans="2:35" ht="14.25" customHeight="1" x14ac:dyDescent="0.15">
      <c r="B44" s="306"/>
      <c r="C44" s="307"/>
      <c r="D44" s="308"/>
      <c r="E44" s="307"/>
      <c r="F44" s="322"/>
      <c r="G44" s="307"/>
      <c r="H44" s="850"/>
      <c r="I44" s="837" t="s">
        <v>155</v>
      </c>
      <c r="J44" s="838"/>
      <c r="K44" s="838"/>
      <c r="L44" s="838"/>
      <c r="M44" s="839"/>
      <c r="N44" s="7" t="s">
        <v>22</v>
      </c>
      <c r="O44" s="171" t="s">
        <v>169</v>
      </c>
      <c r="P44" s="171"/>
      <c r="Q44" s="171"/>
      <c r="R44" s="171"/>
      <c r="S44" s="7" t="s">
        <v>22</v>
      </c>
      <c r="T44" s="171" t="s">
        <v>170</v>
      </c>
      <c r="U44" s="171"/>
      <c r="V44" s="171"/>
      <c r="W44" s="171"/>
      <c r="X44" s="171"/>
      <c r="Y44" s="171"/>
      <c r="Z44" s="171"/>
      <c r="AA44" s="171"/>
      <c r="AB44" s="234"/>
      <c r="AC44" s="7"/>
      <c r="AD44" s="25"/>
      <c r="AE44" s="25"/>
      <c r="AF44" s="26"/>
      <c r="AG44" s="326"/>
      <c r="AH44" s="225"/>
      <c r="AI44" s="327"/>
    </row>
    <row r="45" spans="2:35" ht="14.25" customHeight="1" x14ac:dyDescent="0.15">
      <c r="B45" s="306"/>
      <c r="C45" s="307"/>
      <c r="D45" s="308"/>
      <c r="E45" s="307"/>
      <c r="F45" s="337" t="s">
        <v>51</v>
      </c>
      <c r="G45" s="338"/>
      <c r="H45" s="20" t="s">
        <v>22</v>
      </c>
      <c r="I45" s="767" t="s">
        <v>218</v>
      </c>
      <c r="J45" s="744"/>
      <c r="K45" s="744"/>
      <c r="L45" s="744"/>
      <c r="M45" s="768"/>
      <c r="N45" s="19" t="s">
        <v>22</v>
      </c>
      <c r="O45" s="273" t="s">
        <v>219</v>
      </c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4"/>
      <c r="AC45" s="19" t="s">
        <v>22</v>
      </c>
      <c r="AD45" s="27" t="s">
        <v>56</v>
      </c>
      <c r="AE45" s="27"/>
      <c r="AF45" s="28"/>
      <c r="AG45" s="326"/>
      <c r="AH45" s="225"/>
      <c r="AI45" s="327"/>
    </row>
    <row r="46" spans="2:35" ht="14.25" customHeight="1" thickBot="1" x14ac:dyDescent="0.2">
      <c r="B46" s="309"/>
      <c r="C46" s="310"/>
      <c r="D46" s="311"/>
      <c r="E46" s="310"/>
      <c r="F46" s="339" t="s">
        <v>53</v>
      </c>
      <c r="G46" s="340"/>
      <c r="H46" s="78"/>
      <c r="I46" s="772"/>
      <c r="J46" s="740"/>
      <c r="K46" s="740"/>
      <c r="L46" s="740"/>
      <c r="M46" s="741"/>
      <c r="N46" s="232"/>
      <c r="O46" s="171" t="s">
        <v>66</v>
      </c>
      <c r="P46" s="171"/>
      <c r="Q46" s="171"/>
      <c r="R46" s="216" t="s">
        <v>171</v>
      </c>
      <c r="S46" s="843"/>
      <c r="T46" s="843"/>
      <c r="U46" s="843"/>
      <c r="V46" s="843"/>
      <c r="W46" s="843"/>
      <c r="X46" s="843"/>
      <c r="Y46" s="843"/>
      <c r="Z46" s="843"/>
      <c r="AA46" s="843"/>
      <c r="AB46" s="77" t="s">
        <v>172</v>
      </c>
      <c r="AC46" s="5" t="s">
        <v>22</v>
      </c>
      <c r="AD46" s="29"/>
      <c r="AE46" s="29"/>
      <c r="AF46" s="30"/>
      <c r="AG46" s="331"/>
      <c r="AH46" s="332"/>
      <c r="AI46" s="333"/>
    </row>
    <row r="47" spans="2:35" ht="14.25" customHeight="1" x14ac:dyDescent="0.15">
      <c r="B47" s="866" t="s">
        <v>78</v>
      </c>
      <c r="C47" s="846"/>
      <c r="D47" s="867"/>
      <c r="E47" s="845" t="s">
        <v>79</v>
      </c>
      <c r="F47" s="846"/>
      <c r="G47" s="846"/>
      <c r="H47" s="846"/>
      <c r="I47" s="846"/>
      <c r="J47" s="846"/>
      <c r="K47" s="846"/>
      <c r="L47" s="846"/>
      <c r="M47" s="847"/>
      <c r="N47" s="297" t="str">
        <f>IF('第一面(1)'!M12="■","■","□")</f>
        <v>□</v>
      </c>
      <c r="O47" s="252" t="s">
        <v>80</v>
      </c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301"/>
      <c r="AC47" s="1" t="s">
        <v>22</v>
      </c>
      <c r="AD47" s="23"/>
      <c r="AE47" s="23"/>
      <c r="AF47" s="24"/>
      <c r="AG47" s="840"/>
      <c r="AH47" s="841"/>
      <c r="AI47" s="842"/>
    </row>
    <row r="48" spans="2:35" ht="14.25" customHeight="1" x14ac:dyDescent="0.15">
      <c r="B48" s="775"/>
      <c r="C48" s="624"/>
      <c r="D48" s="776"/>
      <c r="E48" s="738"/>
      <c r="F48" s="624"/>
      <c r="G48" s="624"/>
      <c r="H48" s="624"/>
      <c r="I48" s="624"/>
      <c r="J48" s="624"/>
      <c r="K48" s="624"/>
      <c r="L48" s="624"/>
      <c r="M48" s="625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234"/>
      <c r="AC48" s="7" t="s">
        <v>22</v>
      </c>
      <c r="AD48" s="25"/>
      <c r="AE48" s="25"/>
      <c r="AF48" s="26"/>
      <c r="AG48" s="831"/>
      <c r="AH48" s="832"/>
      <c r="AI48" s="833"/>
    </row>
    <row r="49" spans="2:35" ht="14.25" customHeight="1" thickBot="1" x14ac:dyDescent="0.2">
      <c r="B49" s="863" t="str">
        <f>IF(第二面!L9="■","選択","")</f>
        <v/>
      </c>
      <c r="C49" s="864"/>
      <c r="D49" s="865"/>
      <c r="E49" s="739"/>
      <c r="F49" s="740"/>
      <c r="G49" s="740"/>
      <c r="H49" s="740"/>
      <c r="I49" s="740"/>
      <c r="J49" s="740"/>
      <c r="K49" s="740"/>
      <c r="L49" s="740"/>
      <c r="M49" s="741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3"/>
      <c r="AC49" s="5" t="s">
        <v>22</v>
      </c>
      <c r="AD49" s="29"/>
      <c r="AE49" s="29"/>
      <c r="AF49" s="30"/>
      <c r="AG49" s="834"/>
      <c r="AH49" s="835"/>
      <c r="AI49" s="836"/>
    </row>
    <row r="50" spans="2:35" ht="14.25" customHeight="1" x14ac:dyDescent="0.15">
      <c r="B50" s="775" t="s">
        <v>173</v>
      </c>
      <c r="C50" s="624"/>
      <c r="D50" s="776"/>
      <c r="E50" s="845" t="s">
        <v>174</v>
      </c>
      <c r="F50" s="846"/>
      <c r="G50" s="846"/>
      <c r="H50" s="846"/>
      <c r="I50" s="846"/>
      <c r="J50" s="846"/>
      <c r="K50" s="846"/>
      <c r="L50" s="846"/>
      <c r="M50" s="847"/>
      <c r="N50" s="297" t="str">
        <f>IF('第一面(1)'!M13="■","■","□")</f>
        <v>□</v>
      </c>
      <c r="O50" s="171" t="s">
        <v>55</v>
      </c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234"/>
      <c r="AC50" s="7" t="s">
        <v>22</v>
      </c>
      <c r="AD50" s="25" t="s">
        <v>54</v>
      </c>
      <c r="AE50" s="25"/>
      <c r="AF50" s="26"/>
      <c r="AG50" s="831"/>
      <c r="AH50" s="832"/>
      <c r="AI50" s="833"/>
    </row>
    <row r="51" spans="2:35" ht="14.25" customHeight="1" x14ac:dyDescent="0.15">
      <c r="B51" s="775"/>
      <c r="C51" s="624"/>
      <c r="D51" s="776"/>
      <c r="E51" s="738"/>
      <c r="F51" s="624"/>
      <c r="G51" s="624"/>
      <c r="H51" s="624"/>
      <c r="I51" s="624"/>
      <c r="J51" s="624"/>
      <c r="K51" s="624"/>
      <c r="L51" s="624"/>
      <c r="M51" s="625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234"/>
      <c r="AC51" s="7"/>
      <c r="AD51" s="25" t="s">
        <v>283</v>
      </c>
      <c r="AE51" s="25"/>
      <c r="AF51" s="26"/>
      <c r="AG51" s="831"/>
      <c r="AH51" s="832"/>
      <c r="AI51" s="833"/>
    </row>
    <row r="52" spans="2:35" ht="14.25" customHeight="1" thickBot="1" x14ac:dyDescent="0.2">
      <c r="B52" s="863" t="str">
        <f>IF(第二面!L10="■","選択","")</f>
        <v/>
      </c>
      <c r="C52" s="864"/>
      <c r="D52" s="865"/>
      <c r="E52" s="739"/>
      <c r="F52" s="740"/>
      <c r="G52" s="740"/>
      <c r="H52" s="740"/>
      <c r="I52" s="740"/>
      <c r="J52" s="740"/>
      <c r="K52" s="740"/>
      <c r="L52" s="740"/>
      <c r="M52" s="741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3"/>
      <c r="AC52" s="5" t="s">
        <v>22</v>
      </c>
      <c r="AD52" s="29"/>
      <c r="AE52" s="29"/>
      <c r="AF52" s="30"/>
      <c r="AG52" s="834"/>
      <c r="AH52" s="835"/>
      <c r="AI52" s="836"/>
    </row>
  </sheetData>
  <sheetProtection algorithmName="SHA-512" hashValue="2ZuRBTdB4Iq8wDfabUd2s7gtlwrkuoSE7qTnMF6lXebMJ04b/0uTZWV496c1bbBcqBHBwAJSo2E/zj3zso4qEw==" saltValue="w5B2eBCDGM8iOOXXchHr7g==" spinCount="100000" sheet="1" selectLockedCells="1"/>
  <mergeCells count="45">
    <mergeCell ref="F10:G10"/>
    <mergeCell ref="H42:H44"/>
    <mergeCell ref="I45:M46"/>
    <mergeCell ref="B5:D7"/>
    <mergeCell ref="B8:D8"/>
    <mergeCell ref="F11:G15"/>
    <mergeCell ref="I36:M38"/>
    <mergeCell ref="I23:M32"/>
    <mergeCell ref="I6:M9"/>
    <mergeCell ref="H13:H15"/>
    <mergeCell ref="H10:H12"/>
    <mergeCell ref="I13:M14"/>
    <mergeCell ref="B50:D51"/>
    <mergeCell ref="H16:H18"/>
    <mergeCell ref="H19:H22"/>
    <mergeCell ref="H23:H32"/>
    <mergeCell ref="B52:D52"/>
    <mergeCell ref="H33:H35"/>
    <mergeCell ref="H36:H38"/>
    <mergeCell ref="E47:M49"/>
    <mergeCell ref="B47:D48"/>
    <mergeCell ref="I42:M43"/>
    <mergeCell ref="B49:D49"/>
    <mergeCell ref="B3:D4"/>
    <mergeCell ref="I3:AF3"/>
    <mergeCell ref="AC4:AF4"/>
    <mergeCell ref="N4:AB4"/>
    <mergeCell ref="I4:M4"/>
    <mergeCell ref="E3:H4"/>
    <mergeCell ref="AG50:AI52"/>
    <mergeCell ref="AG3:AI4"/>
    <mergeCell ref="I10:M12"/>
    <mergeCell ref="I16:M18"/>
    <mergeCell ref="I19:M22"/>
    <mergeCell ref="I15:M15"/>
    <mergeCell ref="AG47:AI49"/>
    <mergeCell ref="S46:AA46"/>
    <mergeCell ref="I44:M44"/>
    <mergeCell ref="I33:M35"/>
    <mergeCell ref="E50:M52"/>
    <mergeCell ref="H39:H41"/>
    <mergeCell ref="I39:M41"/>
    <mergeCell ref="E5:F5"/>
    <mergeCell ref="F6:G9"/>
    <mergeCell ref="H6:H9"/>
  </mergeCells>
  <phoneticPr fontId="2"/>
  <conditionalFormatting sqref="B52:D52 B49:D49 E14 B8:D8">
    <cfRule type="cellIs" dxfId="1" priority="3" stopIfTrue="1" operator="equal">
      <formula>"選択"</formula>
    </cfRule>
  </conditionalFormatting>
  <conditionalFormatting sqref="E9">
    <cfRule type="cellIs" dxfId="0" priority="1" stopIfTrue="1" operator="equal">
      <formula>"選択"</formula>
    </cfRule>
  </conditionalFormatting>
  <dataValidations count="1">
    <dataValidation type="list" allowBlank="1" showInputMessage="1" showErrorMessage="1" sqref="H10 N16:N17 H45 H39 N30:N31 N33 S37 S44 H33:H34 H36 H42 N37 N44:N45 N28 N26 N24 N19 H19 H23 H16:H17 N39 H13:H14 X13 S13 N10:N13 S46 AC3:AC52" xr:uid="{00000000-0002-0000-0500-000000000000}">
      <formula1>"■,□"</formula1>
    </dataValidation>
  </dataValidations>
  <printOptions horizontalCentered="1"/>
  <pageMargins left="0.47244094488188981" right="0.39370078740157483" top="0.31496062992125984" bottom="0.39370078740157483" header="0.19685039370078741" footer="0.19685039370078741"/>
  <pageSetup paperSize="9" fitToHeight="5" orientation="portrait" r:id="rId1"/>
  <headerFooter scaleWithDoc="0">
    <oddFooter>&amp;L&amp;9ＨＰJ-351-13　(Ver.20240620）&amp;R&amp;9Copyright 2013-2024 Houseplus Corporation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"/>
  <sheetViews>
    <sheetView view="pageBreakPreview" zoomScale="130" zoomScaleNormal="100" zoomScaleSheetLayoutView="130" workbookViewId="0">
      <selection activeCell="N2" sqref="N2"/>
    </sheetView>
  </sheetViews>
  <sheetFormatPr defaultRowHeight="13.5" x14ac:dyDescent="0.15"/>
  <cols>
    <col min="1" max="1" width="18.5" customWidth="1"/>
    <col min="2" max="2" width="4.375" customWidth="1"/>
    <col min="3" max="10" width="5.875" customWidth="1"/>
    <col min="12" max="15" width="4.875" customWidth="1"/>
  </cols>
  <sheetData>
    <row r="1" spans="1:15" ht="14.25" thickBot="1" x14ac:dyDescent="0.2"/>
    <row r="2" spans="1:15" ht="14.25" thickBot="1" x14ac:dyDescent="0.2">
      <c r="A2" s="883" t="s">
        <v>93</v>
      </c>
      <c r="B2" s="884"/>
      <c r="C2" s="31" t="s">
        <v>14</v>
      </c>
      <c r="D2" s="32"/>
      <c r="E2" s="32"/>
      <c r="F2" s="32"/>
      <c r="G2" s="32"/>
      <c r="H2" s="32"/>
      <c r="I2" s="32"/>
      <c r="J2" s="33"/>
      <c r="L2" s="62" t="str">
        <f>IF('第一面(1)'!M17="■",1,"")</f>
        <v/>
      </c>
      <c r="M2" s="97">
        <f>MAX(L2:L9)</f>
        <v>0</v>
      </c>
      <c r="N2" s="98" t="str">
        <f>IF(M2="","",HLOOKUP(M2,C4:K5,2,FALSE))</f>
        <v>　</v>
      </c>
      <c r="O2" s="64" t="str">
        <f>HLOOKUP(M2,C4:K6,3,FALSE)</f>
        <v>　</v>
      </c>
    </row>
    <row r="3" spans="1:15" x14ac:dyDescent="0.15">
      <c r="A3" s="885"/>
      <c r="B3" s="886"/>
      <c r="C3" s="57" t="s">
        <v>94</v>
      </c>
      <c r="D3" s="58" t="s">
        <v>95</v>
      </c>
      <c r="E3" s="58" t="s">
        <v>96</v>
      </c>
      <c r="F3" s="58" t="s">
        <v>97</v>
      </c>
      <c r="G3" s="58" t="s">
        <v>98</v>
      </c>
      <c r="H3" s="58" t="s">
        <v>99</v>
      </c>
      <c r="I3" s="58" t="s">
        <v>100</v>
      </c>
      <c r="J3" s="59" t="s">
        <v>101</v>
      </c>
      <c r="L3" s="63" t="str">
        <f>IF('第一面(1)'!Q17="■",2,"")</f>
        <v/>
      </c>
      <c r="M3" s="99"/>
      <c r="N3" s="100"/>
    </row>
    <row r="4" spans="1:15" x14ac:dyDescent="0.15">
      <c r="A4" s="31" t="s">
        <v>102</v>
      </c>
      <c r="B4" s="32"/>
      <c r="C4" s="61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 s="56">
        <v>8</v>
      </c>
      <c r="K4" s="65">
        <v>0</v>
      </c>
      <c r="L4" s="63" t="str">
        <f>IF('第一面(1)'!U17="■",3,"")</f>
        <v/>
      </c>
      <c r="M4" s="99"/>
      <c r="N4" s="100"/>
    </row>
    <row r="5" spans="1:15" x14ac:dyDescent="0.15">
      <c r="A5" s="35" t="s">
        <v>103</v>
      </c>
      <c r="B5" s="36" t="s">
        <v>104</v>
      </c>
      <c r="C5" s="35">
        <v>0.4</v>
      </c>
      <c r="D5" s="36">
        <v>0.4</v>
      </c>
      <c r="E5" s="36">
        <v>0.5</v>
      </c>
      <c r="F5" s="36">
        <v>0.6</v>
      </c>
      <c r="G5" s="36">
        <v>0.6</v>
      </c>
      <c r="H5" s="36">
        <v>0.6</v>
      </c>
      <c r="I5" s="36">
        <v>0.6</v>
      </c>
      <c r="J5" s="34" t="s">
        <v>105</v>
      </c>
      <c r="K5" s="89" t="s">
        <v>246</v>
      </c>
      <c r="L5" s="63" t="str">
        <f>IF('第一面(1)'!Y17="■",4,"")</f>
        <v/>
      </c>
      <c r="M5" s="99"/>
      <c r="N5" s="100"/>
    </row>
    <row r="6" spans="1:15" x14ac:dyDescent="0.15">
      <c r="A6" s="37" t="s">
        <v>106</v>
      </c>
      <c r="B6" s="38" t="s">
        <v>107</v>
      </c>
      <c r="C6" s="60" t="s">
        <v>105</v>
      </c>
      <c r="D6" s="39" t="s">
        <v>105</v>
      </c>
      <c r="E6" s="39" t="s">
        <v>105</v>
      </c>
      <c r="F6" s="39" t="s">
        <v>105</v>
      </c>
      <c r="G6" s="38">
        <v>3</v>
      </c>
      <c r="H6" s="38">
        <v>2.8</v>
      </c>
      <c r="I6" s="38">
        <v>2.7</v>
      </c>
      <c r="J6" s="40">
        <v>6.7</v>
      </c>
      <c r="K6" s="89" t="s">
        <v>246</v>
      </c>
      <c r="L6" s="63" t="str">
        <f>IF('第一面(1)'!M18="■",5,"")</f>
        <v/>
      </c>
      <c r="M6" s="99"/>
      <c r="N6" s="100"/>
    </row>
    <row r="7" spans="1:15" x14ac:dyDescent="0.15">
      <c r="L7" s="63" t="str">
        <f>IF('第一面(1)'!Q18="■",6,"")</f>
        <v/>
      </c>
      <c r="M7" s="99"/>
      <c r="N7" s="100"/>
    </row>
    <row r="8" spans="1:15" x14ac:dyDescent="0.15">
      <c r="L8" s="63" t="str">
        <f>IF('第一面(1)'!U18="■",7,"")</f>
        <v/>
      </c>
      <c r="M8" s="99"/>
      <c r="N8" s="100"/>
    </row>
    <row r="9" spans="1:15" x14ac:dyDescent="0.15">
      <c r="L9" s="63" t="str">
        <f>IF('第一面(1)'!Y18="■",8,"")</f>
        <v/>
      </c>
      <c r="M9" s="99"/>
      <c r="N9" s="100"/>
    </row>
    <row r="10" spans="1:15" x14ac:dyDescent="0.15">
      <c r="L10" s="101">
        <v>0</v>
      </c>
      <c r="M10" s="102"/>
      <c r="N10" s="103"/>
    </row>
  </sheetData>
  <sheetProtection algorithmName="SHA-512" hashValue="t8bZVkHlRYNNX26Bq6VLlIkDSTmL/tO6Y4H83AVfhG01hSOIHvnqU59ZRFkErNecDHNsaLCGrbo82CSXoeeESg==" saltValue="jQ1z3c3k/7snfsgqtgOW9A==" spinCount="100000" sheet="1" selectLockedCells="1" selectUnlockedCells="1"/>
  <mergeCells count="1">
    <mergeCell ref="A2:B3"/>
  </mergeCells>
  <phoneticPr fontId="2"/>
  <printOptions horizontalCentered="1"/>
  <pageMargins left="0.47244094488188981" right="0.39370078740157483" top="0.31496062992125984" bottom="0.39370078740157483" header="0.19685039370078741" footer="0.19685039370078741"/>
  <pageSetup paperSize="9" fitToHeight="5" orientation="portrait" r:id="rId1"/>
  <headerFooter scaleWithDoc="0">
    <oddFooter>&amp;L&amp;9ＨＰJ-351-8　(Ver.20221107）&amp;R&amp;9Copyright 2013-2022 Houseplus Corporation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view="pageBreakPreview" zoomScaleNormal="100" zoomScaleSheetLayoutView="100" workbookViewId="0">
      <selection activeCell="A32" sqref="A32"/>
    </sheetView>
  </sheetViews>
  <sheetFormatPr defaultRowHeight="13.5" x14ac:dyDescent="0.15"/>
  <cols>
    <col min="1" max="1" width="13.5" customWidth="1"/>
  </cols>
  <sheetData>
    <row r="1" spans="1:9" x14ac:dyDescent="0.15">
      <c r="A1" t="s">
        <v>249</v>
      </c>
    </row>
    <row r="3" spans="1:9" x14ac:dyDescent="0.15">
      <c r="A3" t="s">
        <v>250</v>
      </c>
      <c r="B3" t="s">
        <v>255</v>
      </c>
    </row>
    <row r="4" spans="1:9" x14ac:dyDescent="0.15">
      <c r="B4" t="s">
        <v>251</v>
      </c>
    </row>
    <row r="5" spans="1:9" x14ac:dyDescent="0.15">
      <c r="B5" t="s">
        <v>252</v>
      </c>
    </row>
    <row r="6" spans="1:9" x14ac:dyDescent="0.15">
      <c r="B6" t="s">
        <v>253</v>
      </c>
    </row>
    <row r="8" spans="1:9" x14ac:dyDescent="0.15">
      <c r="A8" t="s">
        <v>278</v>
      </c>
      <c r="B8" s="887" t="s">
        <v>254</v>
      </c>
      <c r="C8" s="887"/>
      <c r="D8" s="887"/>
      <c r="E8" s="887"/>
      <c r="F8" s="887"/>
      <c r="G8" s="887"/>
      <c r="H8" s="887"/>
      <c r="I8" s="887"/>
    </row>
    <row r="9" spans="1:9" x14ac:dyDescent="0.15">
      <c r="B9" s="887"/>
      <c r="C9" s="887"/>
      <c r="D9" s="887"/>
      <c r="E9" s="887"/>
      <c r="F9" s="887"/>
      <c r="G9" s="887"/>
      <c r="H9" s="887"/>
      <c r="I9" s="887"/>
    </row>
    <row r="10" spans="1:9" x14ac:dyDescent="0.15">
      <c r="B10" t="s">
        <v>256</v>
      </c>
    </row>
    <row r="11" spans="1:9" x14ac:dyDescent="0.15">
      <c r="B11" t="s">
        <v>257</v>
      </c>
    </row>
    <row r="13" spans="1:9" x14ac:dyDescent="0.15">
      <c r="A13" t="s">
        <v>279</v>
      </c>
      <c r="B13" s="887" t="s">
        <v>280</v>
      </c>
      <c r="C13" s="887"/>
      <c r="D13" s="887"/>
      <c r="E13" s="887"/>
      <c r="F13" s="887"/>
      <c r="G13" s="887"/>
      <c r="H13" s="887"/>
      <c r="I13" s="887"/>
    </row>
    <row r="14" spans="1:9" x14ac:dyDescent="0.15">
      <c r="B14" s="887"/>
      <c r="C14" s="887"/>
      <c r="D14" s="887"/>
      <c r="E14" s="887"/>
      <c r="F14" s="887"/>
      <c r="G14" s="887"/>
      <c r="H14" s="887"/>
      <c r="I14" s="887"/>
    </row>
    <row r="16" spans="1:9" x14ac:dyDescent="0.15">
      <c r="A16" t="s">
        <v>282</v>
      </c>
      <c r="B16" s="887" t="s">
        <v>281</v>
      </c>
      <c r="C16" s="887"/>
      <c r="D16" s="887"/>
      <c r="E16" s="887"/>
      <c r="F16" s="887"/>
      <c r="G16" s="887"/>
      <c r="H16" s="887"/>
      <c r="I16" s="887"/>
    </row>
    <row r="17" spans="1:9" x14ac:dyDescent="0.15">
      <c r="B17" s="887"/>
      <c r="C17" s="887"/>
      <c r="D17" s="887"/>
      <c r="E17" s="887"/>
      <c r="F17" s="887"/>
      <c r="G17" s="887"/>
      <c r="H17" s="887"/>
      <c r="I17" s="887"/>
    </row>
    <row r="19" spans="1:9" x14ac:dyDescent="0.15">
      <c r="A19" t="s">
        <v>284</v>
      </c>
    </row>
    <row r="22" spans="1:9" x14ac:dyDescent="0.15">
      <c r="A22" t="s">
        <v>285</v>
      </c>
      <c r="B22" t="s">
        <v>286</v>
      </c>
    </row>
    <row r="25" spans="1:9" x14ac:dyDescent="0.15">
      <c r="A25" t="s">
        <v>288</v>
      </c>
      <c r="B25" t="s">
        <v>289</v>
      </c>
    </row>
    <row r="26" spans="1:9" x14ac:dyDescent="0.15">
      <c r="B26" t="s">
        <v>290</v>
      </c>
    </row>
    <row r="27" spans="1:9" x14ac:dyDescent="0.15">
      <c r="B27" t="s">
        <v>291</v>
      </c>
    </row>
    <row r="28" spans="1:9" x14ac:dyDescent="0.15">
      <c r="B28" t="s">
        <v>292</v>
      </c>
    </row>
    <row r="31" spans="1:9" ht="27" customHeight="1" x14ac:dyDescent="0.15">
      <c r="A31" t="s">
        <v>345</v>
      </c>
      <c r="B31" s="888" t="s">
        <v>338</v>
      </c>
      <c r="C31" s="888"/>
      <c r="D31" s="888"/>
      <c r="E31" s="888"/>
      <c r="F31" s="888"/>
      <c r="G31" s="888"/>
      <c r="H31" s="888"/>
      <c r="I31" s="888"/>
    </row>
  </sheetData>
  <sheetProtection sheet="1" objects="1" scenarios="1" selectLockedCells="1" selectUnlockedCells="1"/>
  <mergeCells count="4">
    <mergeCell ref="B8:I9"/>
    <mergeCell ref="B13:I14"/>
    <mergeCell ref="B16:I17"/>
    <mergeCell ref="B31:I31"/>
  </mergeCells>
  <phoneticPr fontId="2"/>
  <printOptions horizontalCentered="1"/>
  <pageMargins left="0.47244094488188981" right="0.39370078740157483" top="0.31496062992125984" bottom="0.39370078740157483" header="0.19685039370078741" footer="0.19685039370078741"/>
  <pageSetup paperSize="9" fitToHeight="5" orientation="portrait" r:id="rId1"/>
  <headerFooter scaleWithDoc="0">
    <oddFooter>&amp;L&amp;9ＨＰJ-351-8　(Ver.20221107）&amp;R&amp;9Copyright 2013-2022 Houseplus Corporation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作成要領</vt:lpstr>
      <vt:lpstr>別添①</vt:lpstr>
      <vt:lpstr>別添②</vt:lpstr>
      <vt:lpstr>第一面(1)</vt:lpstr>
      <vt:lpstr>第一面(2)</vt:lpstr>
      <vt:lpstr>第二面</vt:lpstr>
      <vt:lpstr>第三面</vt:lpstr>
      <vt:lpstr>リスト</vt:lpstr>
      <vt:lpstr>変更履歴</vt:lpstr>
      <vt:lpstr>リスト!Print_Area</vt:lpstr>
      <vt:lpstr>作成要領!Print_Area</vt:lpstr>
      <vt:lpstr>'第一面(2)'!Print_Area</vt:lpstr>
      <vt:lpstr>第三面!Print_Area</vt:lpstr>
      <vt:lpstr>第二面!Print_Area</vt:lpstr>
      <vt:lpstr>別添①!Print_Area</vt:lpstr>
      <vt:lpstr>別添②!Print_Area</vt:lpstr>
      <vt:lpstr>変更履歴!Print_Area</vt:lpstr>
      <vt:lpstr>別添②!Print_Titles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恭利</dc:creator>
  <cp:lastModifiedBy>高橋 香織</cp:lastModifiedBy>
  <cp:lastPrinted>2024-06-20T07:14:47Z</cp:lastPrinted>
  <dcterms:created xsi:type="dcterms:W3CDTF">2016-03-23T09:13:06Z</dcterms:created>
  <dcterms:modified xsi:type="dcterms:W3CDTF">2025-02-12T00:57:04Z</dcterms:modified>
</cp:coreProperties>
</file>